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9155" windowHeight="11055"/>
  </bookViews>
  <sheets>
    <sheet name="Детальный план-график" sheetId="1" r:id="rId1"/>
  </sheets>
  <definedNames>
    <definedName name="_xlnm.Print_Titles" localSheetId="0">'Детальный план-график'!$6:$6</definedName>
    <definedName name="_xlnm.Print_Area" localSheetId="0">'Детальный план-график'!$A$1:$L$450</definedName>
  </definedNames>
  <calcPr calcId="145621" fullCalcOnLoad="1"/>
</workbook>
</file>

<file path=xl/calcChain.xml><?xml version="1.0" encoding="utf-8"?>
<calcChain xmlns="http://schemas.openxmlformats.org/spreadsheetml/2006/main">
  <c r="L443" i="1"/>
  <c r="K443"/>
  <c r="L436"/>
  <c r="K436"/>
  <c r="K432"/>
  <c r="K431"/>
  <c r="L431"/>
  <c r="J431"/>
  <c r="K429"/>
  <c r="L413"/>
  <c r="J409"/>
  <c r="L402"/>
  <c r="K402"/>
  <c r="J399"/>
  <c r="L391"/>
  <c r="K391"/>
  <c r="J387"/>
  <c r="K360"/>
  <c r="L321"/>
  <c r="L320"/>
  <c r="K321"/>
  <c r="J320"/>
  <c r="L314"/>
  <c r="K314"/>
  <c r="J313"/>
  <c r="K308"/>
  <c r="K300"/>
  <c r="L300"/>
  <c r="J298"/>
  <c r="K291"/>
  <c r="K290"/>
  <c r="K287"/>
  <c r="K286"/>
  <c r="K268"/>
  <c r="L286"/>
  <c r="L268"/>
  <c r="K285"/>
  <c r="K270"/>
  <c r="L270"/>
  <c r="L252"/>
  <c r="K240"/>
  <c r="K239"/>
  <c r="K238"/>
  <c r="L239"/>
  <c r="K235"/>
  <c r="K215"/>
  <c r="L215"/>
  <c r="L213"/>
  <c r="K213"/>
  <c r="K212"/>
  <c r="K199"/>
  <c r="K198"/>
  <c r="L199"/>
  <c r="J198"/>
  <c r="L176"/>
  <c r="K176"/>
  <c r="L168"/>
  <c r="K168"/>
  <c r="L153"/>
  <c r="K153"/>
  <c r="L146"/>
  <c r="K146"/>
  <c r="K142"/>
  <c r="K138"/>
  <c r="L137"/>
  <c r="K133"/>
  <c r="K130"/>
  <c r="L130"/>
  <c r="K121"/>
  <c r="K120"/>
  <c r="L120"/>
  <c r="K113"/>
  <c r="K111"/>
  <c r="K104"/>
  <c r="L99"/>
  <c r="L92"/>
  <c r="K92"/>
  <c r="L81"/>
  <c r="K81"/>
  <c r="K71"/>
  <c r="K70"/>
  <c r="L70"/>
  <c r="L65"/>
  <c r="K65"/>
  <c r="L46"/>
  <c r="K46"/>
  <c r="K23"/>
  <c r="K8"/>
  <c r="L10"/>
  <c r="K10"/>
  <c r="A10"/>
  <c r="B10"/>
  <c r="B9"/>
  <c r="L8"/>
  <c r="L238"/>
  <c r="K320"/>
  <c r="K297"/>
  <c r="L55"/>
  <c r="K137"/>
  <c r="L98"/>
  <c r="L152"/>
  <c r="K55"/>
  <c r="K99"/>
  <c r="K98"/>
  <c r="A11"/>
  <c r="K152"/>
  <c r="A12"/>
  <c r="B11"/>
  <c r="B12"/>
  <c r="A13"/>
  <c r="A14"/>
  <c r="B13"/>
  <c r="B14"/>
  <c r="A15"/>
  <c r="A16"/>
  <c r="B15"/>
  <c r="B16"/>
  <c r="A17"/>
  <c r="A18"/>
  <c r="B17"/>
  <c r="B18"/>
  <c r="A19"/>
  <c r="A20"/>
  <c r="A21"/>
  <c r="B19"/>
  <c r="B21"/>
  <c r="A22"/>
  <c r="B20"/>
  <c r="A23"/>
  <c r="B22"/>
  <c r="B23"/>
  <c r="A24"/>
  <c r="B24"/>
  <c r="A25"/>
  <c r="B25"/>
  <c r="A26"/>
  <c r="B26"/>
  <c r="A27"/>
  <c r="A28"/>
  <c r="B27"/>
  <c r="B28"/>
  <c r="A29"/>
  <c r="B29"/>
  <c r="A30"/>
  <c r="B30"/>
  <c r="A31"/>
  <c r="B31"/>
  <c r="A32"/>
  <c r="B32"/>
  <c r="A33"/>
  <c r="B33"/>
  <c r="A34"/>
  <c r="B34"/>
  <c r="A35"/>
  <c r="A36"/>
  <c r="B35"/>
  <c r="B36"/>
  <c r="A37"/>
  <c r="B37"/>
  <c r="A38"/>
  <c r="B38"/>
  <c r="A39"/>
  <c r="B39"/>
  <c r="A40"/>
  <c r="B40"/>
  <c r="A41"/>
  <c r="A42"/>
  <c r="B41"/>
  <c r="B42"/>
  <c r="A43"/>
  <c r="A44"/>
  <c r="B43"/>
  <c r="B44"/>
  <c r="A45"/>
  <c r="B45"/>
  <c r="A46"/>
  <c r="B46"/>
  <c r="A47"/>
  <c r="B47"/>
  <c r="A48"/>
  <c r="A49"/>
  <c r="B48"/>
  <c r="B49"/>
  <c r="A50"/>
  <c r="B50"/>
  <c r="A51"/>
  <c r="A52"/>
  <c r="B51"/>
  <c r="A53"/>
  <c r="B52"/>
  <c r="A54"/>
  <c r="B53"/>
  <c r="B54"/>
  <c r="A55"/>
  <c r="A56"/>
  <c r="B55"/>
  <c r="A57"/>
  <c r="B56"/>
  <c r="B57"/>
  <c r="A58"/>
  <c r="A59"/>
  <c r="B58"/>
  <c r="A60"/>
  <c r="B59"/>
  <c r="A61"/>
  <c r="B60"/>
  <c r="B61"/>
  <c r="A62"/>
  <c r="A63"/>
  <c r="B62"/>
  <c r="A64"/>
  <c r="B63"/>
  <c r="A65"/>
  <c r="B64"/>
  <c r="B65"/>
  <c r="A66"/>
  <c r="A67"/>
  <c r="B66"/>
  <c r="A68"/>
  <c r="B67"/>
  <c r="A69"/>
  <c r="B68"/>
  <c r="A70"/>
  <c r="B69"/>
  <c r="B70"/>
  <c r="A71"/>
  <c r="B71"/>
  <c r="A72"/>
  <c r="A73"/>
  <c r="B72"/>
  <c r="B73"/>
  <c r="A74"/>
  <c r="A75"/>
  <c r="B74"/>
  <c r="B75"/>
  <c r="A76"/>
  <c r="A77"/>
  <c r="B76"/>
  <c r="B77"/>
  <c r="A78"/>
  <c r="A79"/>
  <c r="B78"/>
  <c r="B79"/>
  <c r="A80"/>
  <c r="A81"/>
  <c r="B80"/>
  <c r="A82"/>
  <c r="B81"/>
  <c r="B82"/>
  <c r="A83"/>
  <c r="A84"/>
  <c r="B83"/>
  <c r="B84"/>
  <c r="A85"/>
  <c r="A86"/>
  <c r="B85"/>
  <c r="B86"/>
  <c r="A87"/>
  <c r="A88"/>
  <c r="B87"/>
  <c r="B88"/>
  <c r="A89"/>
  <c r="A90"/>
  <c r="B89"/>
  <c r="B90"/>
  <c r="A91"/>
  <c r="A92"/>
  <c r="B91"/>
  <c r="B92"/>
  <c r="A93"/>
  <c r="B93"/>
  <c r="A94"/>
  <c r="A95"/>
  <c r="B94"/>
  <c r="B95"/>
  <c r="A96"/>
  <c r="A97"/>
  <c r="B96"/>
  <c r="A98"/>
  <c r="B97"/>
  <c r="B98"/>
  <c r="A99"/>
  <c r="B99"/>
  <c r="A100"/>
  <c r="A101"/>
  <c r="B100"/>
  <c r="B101"/>
  <c r="A102"/>
  <c r="A103"/>
  <c r="B102"/>
  <c r="B103"/>
  <c r="A104"/>
  <c r="A105"/>
  <c r="B104"/>
  <c r="A106"/>
  <c r="B105"/>
  <c r="B106"/>
  <c r="A107"/>
  <c r="A108"/>
  <c r="B107"/>
  <c r="B108"/>
  <c r="A109"/>
  <c r="A110"/>
  <c r="B109"/>
  <c r="A111"/>
  <c r="B110"/>
  <c r="A112"/>
  <c r="B111"/>
  <c r="B112"/>
  <c r="A113"/>
  <c r="A114"/>
  <c r="B113"/>
  <c r="A115"/>
  <c r="B114"/>
  <c r="A116"/>
  <c r="B115"/>
  <c r="A117"/>
  <c r="B116"/>
  <c r="A118"/>
  <c r="B117"/>
  <c r="A119"/>
  <c r="B118"/>
  <c r="A120"/>
  <c r="B119"/>
  <c r="A121"/>
  <c r="B120"/>
  <c r="A122"/>
  <c r="B121"/>
  <c r="B122"/>
  <c r="A123"/>
  <c r="A124"/>
  <c r="B123"/>
  <c r="B124"/>
  <c r="A125"/>
  <c r="A126"/>
  <c r="B125"/>
  <c r="B126"/>
  <c r="A127"/>
  <c r="A128"/>
  <c r="B127"/>
  <c r="B128"/>
  <c r="A129"/>
  <c r="A130"/>
  <c r="B129"/>
  <c r="A131"/>
  <c r="B130"/>
  <c r="B131"/>
  <c r="A132"/>
  <c r="A133"/>
  <c r="B132"/>
  <c r="B133"/>
  <c r="A134"/>
  <c r="B134"/>
  <c r="A135"/>
  <c r="A136"/>
  <c r="B135"/>
  <c r="A137"/>
  <c r="B136"/>
  <c r="A138"/>
  <c r="B137"/>
  <c r="A139"/>
  <c r="B138"/>
  <c r="B139"/>
  <c r="A140"/>
  <c r="A141"/>
  <c r="B140"/>
  <c r="B141"/>
  <c r="A142"/>
  <c r="A143"/>
  <c r="B142"/>
  <c r="A144"/>
  <c r="B143"/>
  <c r="A145"/>
  <c r="B144"/>
  <c r="A146"/>
  <c r="B145"/>
  <c r="B146"/>
  <c r="A147"/>
  <c r="B147"/>
  <c r="A148"/>
  <c r="A149"/>
  <c r="B148"/>
  <c r="B149"/>
  <c r="A150"/>
  <c r="A151"/>
  <c r="B150"/>
  <c r="A152"/>
  <c r="B151"/>
  <c r="A153"/>
  <c r="B152"/>
  <c r="A154"/>
  <c r="B153"/>
  <c r="A155"/>
  <c r="B154"/>
  <c r="A156"/>
  <c r="B155"/>
  <c r="A157"/>
  <c r="B156"/>
  <c r="B157"/>
  <c r="A158"/>
  <c r="A159"/>
  <c r="B158"/>
  <c r="A160"/>
  <c r="B159"/>
  <c r="A161"/>
  <c r="B160"/>
  <c r="A162"/>
  <c r="B161"/>
  <c r="A163"/>
  <c r="B162"/>
  <c r="A164"/>
  <c r="B163"/>
  <c r="A165"/>
  <c r="B164"/>
  <c r="B165"/>
  <c r="A166"/>
  <c r="A167"/>
  <c r="B166"/>
  <c r="A168"/>
  <c r="B167"/>
  <c r="A169"/>
  <c r="B168"/>
  <c r="A170"/>
  <c r="B169"/>
  <c r="B170"/>
  <c r="A171"/>
  <c r="A172"/>
  <c r="B171"/>
  <c r="B172"/>
  <c r="A173"/>
  <c r="A174"/>
  <c r="B173"/>
  <c r="A175"/>
  <c r="B174"/>
  <c r="A176"/>
  <c r="B175"/>
  <c r="B176"/>
  <c r="A177"/>
  <c r="A178"/>
  <c r="B177"/>
  <c r="A179"/>
  <c r="B178"/>
  <c r="A180"/>
  <c r="B179"/>
  <c r="A181"/>
  <c r="B180"/>
  <c r="B181"/>
  <c r="A182"/>
  <c r="A183"/>
  <c r="B182"/>
  <c r="A184"/>
  <c r="B183"/>
  <c r="A185"/>
  <c r="B184"/>
  <c r="B185"/>
  <c r="A186"/>
  <c r="A187"/>
  <c r="B186"/>
  <c r="A188"/>
  <c r="B187"/>
  <c r="A189"/>
  <c r="B188"/>
  <c r="A190"/>
  <c r="B189"/>
  <c r="A191"/>
  <c r="B190"/>
  <c r="A192"/>
  <c r="B191"/>
  <c r="A193"/>
  <c r="B192"/>
  <c r="B193"/>
  <c r="A194"/>
  <c r="A195"/>
  <c r="B194"/>
  <c r="A196"/>
  <c r="B195"/>
  <c r="A197"/>
  <c r="B196"/>
  <c r="B197"/>
  <c r="A198"/>
  <c r="A199"/>
  <c r="B198"/>
  <c r="A200"/>
  <c r="B199"/>
  <c r="A201"/>
  <c r="B200"/>
  <c r="A202"/>
  <c r="B201"/>
  <c r="A203"/>
  <c r="B202"/>
  <c r="A204"/>
  <c r="B203"/>
  <c r="A205"/>
  <c r="B204"/>
  <c r="B205"/>
  <c r="A206"/>
  <c r="A207"/>
  <c r="B207"/>
  <c r="B206"/>
  <c r="A208"/>
  <c r="B208"/>
  <c r="A209"/>
  <c r="A210"/>
  <c r="B209"/>
  <c r="B210"/>
  <c r="A211"/>
  <c r="A212"/>
  <c r="B211"/>
  <c r="B212"/>
  <c r="A213"/>
  <c r="B213"/>
  <c r="A214"/>
  <c r="A215"/>
  <c r="B214"/>
  <c r="A216"/>
  <c r="B215"/>
  <c r="A217"/>
  <c r="B216"/>
  <c r="B217"/>
  <c r="A218"/>
  <c r="A219"/>
  <c r="B218"/>
  <c r="A220"/>
  <c r="B219"/>
  <c r="A221"/>
  <c r="B220"/>
  <c r="B221"/>
  <c r="A222"/>
  <c r="A223"/>
  <c r="B222"/>
  <c r="A224"/>
  <c r="B223"/>
  <c r="A225"/>
  <c r="B224"/>
  <c r="A226"/>
  <c r="B225"/>
  <c r="A227"/>
  <c r="B226"/>
  <c r="A228"/>
  <c r="B227"/>
  <c r="A229"/>
  <c r="B228"/>
  <c r="B229"/>
  <c r="A230"/>
  <c r="A231"/>
  <c r="B230"/>
  <c r="A232"/>
  <c r="B231"/>
  <c r="A233"/>
  <c r="B232"/>
  <c r="A234"/>
  <c r="B233"/>
  <c r="A235"/>
  <c r="B234"/>
  <c r="B235"/>
  <c r="A236"/>
  <c r="A237"/>
  <c r="B236"/>
  <c r="B237"/>
  <c r="A238"/>
  <c r="A239"/>
  <c r="B238"/>
  <c r="B239"/>
  <c r="A240"/>
  <c r="A241"/>
  <c r="B240"/>
  <c r="A242"/>
  <c r="B241"/>
  <c r="B242"/>
  <c r="A243"/>
  <c r="A244"/>
  <c r="B243"/>
  <c r="A245"/>
  <c r="B244"/>
  <c r="A246"/>
  <c r="B245"/>
  <c r="A247"/>
  <c r="B246"/>
  <c r="A248"/>
  <c r="B247"/>
  <c r="A249"/>
  <c r="B248"/>
  <c r="A250"/>
  <c r="B249"/>
  <c r="A251"/>
  <c r="B250"/>
  <c r="A252"/>
  <c r="B251"/>
  <c r="B252"/>
  <c r="A253"/>
  <c r="A254"/>
  <c r="B253"/>
  <c r="B254"/>
  <c r="A255"/>
  <c r="A256"/>
  <c r="B255"/>
  <c r="B256"/>
  <c r="A257"/>
  <c r="A258"/>
  <c r="B257"/>
  <c r="B258"/>
  <c r="A259"/>
  <c r="A260"/>
  <c r="B259"/>
  <c r="B260"/>
  <c r="A261"/>
  <c r="A262"/>
  <c r="B261"/>
  <c r="B262"/>
  <c r="A263"/>
  <c r="A264"/>
  <c r="B263"/>
  <c r="B264"/>
  <c r="A265"/>
  <c r="A266"/>
  <c r="B265"/>
  <c r="B266"/>
  <c r="A267"/>
  <c r="B267"/>
  <c r="A268"/>
  <c r="B268"/>
  <c r="A269"/>
  <c r="B269"/>
  <c r="A270"/>
  <c r="B270"/>
  <c r="A271"/>
  <c r="A272"/>
  <c r="B271"/>
  <c r="B272"/>
  <c r="A273"/>
  <c r="A274"/>
  <c r="B273"/>
  <c r="B274"/>
  <c r="A275"/>
  <c r="A276"/>
  <c r="B275"/>
  <c r="B276"/>
  <c r="A277"/>
  <c r="A278"/>
  <c r="B277"/>
  <c r="A279"/>
  <c r="B278"/>
  <c r="A280"/>
  <c r="B279"/>
  <c r="B280"/>
  <c r="A281"/>
  <c r="A282"/>
  <c r="B281"/>
  <c r="B282"/>
  <c r="A283"/>
  <c r="A284"/>
  <c r="B283"/>
  <c r="B284"/>
  <c r="A285"/>
  <c r="A286"/>
  <c r="B285"/>
  <c r="A287"/>
  <c r="B286"/>
  <c r="A288"/>
  <c r="B287"/>
  <c r="B288"/>
  <c r="A289"/>
  <c r="A290"/>
  <c r="B289"/>
  <c r="B290"/>
  <c r="A291"/>
  <c r="B291"/>
  <c r="A292"/>
  <c r="A293"/>
  <c r="B292"/>
  <c r="B293"/>
  <c r="A294"/>
  <c r="A295"/>
  <c r="B294"/>
  <c r="B295"/>
  <c r="A296"/>
  <c r="A297"/>
  <c r="B297"/>
  <c r="B296"/>
  <c r="A298"/>
  <c r="A299"/>
  <c r="B298"/>
  <c r="B299"/>
  <c r="A300"/>
  <c r="A301"/>
  <c r="B300"/>
  <c r="A302"/>
  <c r="B301"/>
  <c r="B302"/>
  <c r="A303"/>
  <c r="A304"/>
  <c r="B303"/>
  <c r="B304"/>
  <c r="A305"/>
  <c r="A306"/>
  <c r="B305"/>
  <c r="B306"/>
  <c r="A307"/>
  <c r="A308"/>
  <c r="B307"/>
  <c r="B308"/>
  <c r="A309"/>
  <c r="B309"/>
  <c r="A310"/>
  <c r="A311"/>
  <c r="B310"/>
  <c r="B311"/>
  <c r="A312"/>
  <c r="B312"/>
  <c r="A313"/>
  <c r="B313"/>
  <c r="A314"/>
  <c r="B314"/>
  <c r="A315"/>
  <c r="A316"/>
  <c r="B315"/>
  <c r="B316"/>
  <c r="A317"/>
  <c r="A318"/>
  <c r="B317"/>
  <c r="B318"/>
  <c r="A319"/>
  <c r="A320"/>
  <c r="B319"/>
  <c r="A321"/>
  <c r="B320"/>
  <c r="A322"/>
  <c r="B321"/>
  <c r="A323"/>
  <c r="B322"/>
  <c r="B323"/>
  <c r="A324"/>
  <c r="B324"/>
  <c r="A325"/>
  <c r="B325"/>
  <c r="A326"/>
  <c r="A327"/>
  <c r="B326"/>
  <c r="A328"/>
  <c r="A329"/>
  <c r="B327"/>
  <c r="B328"/>
  <c r="A330"/>
  <c r="B329"/>
  <c r="B330"/>
  <c r="A331"/>
  <c r="A332"/>
  <c r="B331"/>
  <c r="B332"/>
  <c r="A333"/>
  <c r="B333"/>
  <c r="A334"/>
  <c r="A335"/>
  <c r="B334"/>
  <c r="B335"/>
  <c r="A336"/>
  <c r="A337"/>
  <c r="B336"/>
  <c r="B337"/>
  <c r="A338"/>
  <c r="A339"/>
  <c r="B338"/>
  <c r="B339"/>
  <c r="A340"/>
  <c r="A341"/>
  <c r="B340"/>
  <c r="B341"/>
  <c r="A342"/>
  <c r="A343"/>
  <c r="B342"/>
  <c r="B343"/>
  <c r="A344"/>
  <c r="A345"/>
  <c r="B344"/>
  <c r="B345"/>
  <c r="A346"/>
  <c r="A347"/>
  <c r="B346"/>
  <c r="B347"/>
  <c r="A348"/>
  <c r="A349"/>
  <c r="B348"/>
  <c r="B349"/>
  <c r="A350"/>
  <c r="A351"/>
  <c r="B350"/>
  <c r="B351"/>
  <c r="A352"/>
  <c r="A353"/>
  <c r="B352"/>
  <c r="B353"/>
  <c r="A354"/>
  <c r="A355"/>
  <c r="B354"/>
  <c r="B355"/>
  <c r="A356"/>
  <c r="B356"/>
  <c r="A357"/>
  <c r="B357"/>
  <c r="A358"/>
  <c r="A359"/>
  <c r="B358"/>
  <c r="B359"/>
  <c r="A360"/>
  <c r="A361"/>
  <c r="B360"/>
  <c r="A362"/>
  <c r="B361"/>
  <c r="B362"/>
  <c r="A363"/>
  <c r="A364"/>
  <c r="B363"/>
  <c r="A365"/>
  <c r="B364"/>
  <c r="A366"/>
  <c r="B365"/>
  <c r="B366"/>
  <c r="A367"/>
  <c r="A368"/>
  <c r="B367"/>
  <c r="A369"/>
  <c r="B368"/>
  <c r="A370"/>
  <c r="B369"/>
  <c r="B370"/>
  <c r="A371"/>
  <c r="A372"/>
  <c r="B371"/>
  <c r="B372"/>
  <c r="A373"/>
  <c r="A374"/>
  <c r="B373"/>
  <c r="B374"/>
  <c r="A375"/>
  <c r="A376"/>
  <c r="B375"/>
  <c r="A377"/>
  <c r="B376"/>
  <c r="A378"/>
  <c r="B377"/>
  <c r="B378"/>
  <c r="A379"/>
  <c r="A380"/>
  <c r="B379"/>
  <c r="A381"/>
  <c r="B380"/>
  <c r="A382"/>
  <c r="B381"/>
  <c r="B382"/>
  <c r="A383"/>
  <c r="A384"/>
  <c r="B383"/>
  <c r="A385"/>
  <c r="B384"/>
  <c r="A386"/>
  <c r="B385"/>
  <c r="B386"/>
  <c r="A387"/>
  <c r="A388"/>
  <c r="B387"/>
  <c r="B388"/>
  <c r="A389"/>
  <c r="B389"/>
  <c r="A390"/>
  <c r="B390"/>
  <c r="A391"/>
  <c r="B391"/>
  <c r="A392"/>
  <c r="B392"/>
  <c r="A393"/>
  <c r="B393"/>
  <c r="A394"/>
  <c r="B394"/>
  <c r="A395"/>
  <c r="B395"/>
  <c r="A396"/>
  <c r="B396"/>
  <c r="A397"/>
  <c r="B397"/>
  <c r="A398"/>
  <c r="B398"/>
  <c r="A399"/>
  <c r="B399"/>
  <c r="A400"/>
  <c r="A401"/>
  <c r="B400"/>
  <c r="A402"/>
  <c r="B401"/>
  <c r="A403"/>
  <c r="B402"/>
  <c r="A404"/>
  <c r="B403"/>
  <c r="B404"/>
  <c r="A405"/>
  <c r="B405"/>
  <c r="A406"/>
  <c r="B406"/>
  <c r="A407"/>
  <c r="B407"/>
  <c r="A408"/>
  <c r="B408"/>
  <c r="A409"/>
  <c r="A410"/>
  <c r="B409"/>
  <c r="A411"/>
  <c r="B410"/>
  <c r="A412"/>
  <c r="B411"/>
  <c r="A413"/>
  <c r="B412"/>
  <c r="B413"/>
  <c r="A414"/>
  <c r="B414"/>
  <c r="A415"/>
  <c r="B415"/>
  <c r="A416"/>
  <c r="B416"/>
  <c r="A417"/>
  <c r="B417"/>
  <c r="A418"/>
  <c r="B418"/>
  <c r="A419"/>
  <c r="B419"/>
  <c r="A420"/>
  <c r="B420"/>
  <c r="A421"/>
  <c r="B421"/>
  <c r="A422"/>
  <c r="B422"/>
  <c r="A423"/>
  <c r="B423"/>
  <c r="A424"/>
  <c r="B424"/>
  <c r="A425"/>
  <c r="B425"/>
  <c r="A426"/>
  <c r="B426"/>
  <c r="A427"/>
  <c r="B427"/>
  <c r="A428"/>
  <c r="B428"/>
  <c r="A429"/>
  <c r="B429"/>
  <c r="A430"/>
  <c r="A431"/>
  <c r="B430"/>
  <c r="B431"/>
  <c r="A432"/>
  <c r="A433"/>
  <c r="B432"/>
  <c r="A434"/>
  <c r="B433"/>
  <c r="A435"/>
  <c r="B434"/>
  <c r="A436"/>
  <c r="B435"/>
  <c r="A437"/>
  <c r="B436"/>
  <c r="A438"/>
  <c r="B437"/>
  <c r="A439"/>
  <c r="B438"/>
  <c r="A440"/>
  <c r="B439"/>
  <c r="A441"/>
  <c r="B440"/>
  <c r="A442"/>
  <c r="B441"/>
  <c r="A443"/>
  <c r="B442"/>
  <c r="A444"/>
  <c r="B443"/>
  <c r="A445"/>
  <c r="B444"/>
  <c r="A446"/>
  <c r="B445"/>
  <c r="A447"/>
  <c r="B446"/>
  <c r="A448"/>
  <c r="B447"/>
  <c r="A449"/>
  <c r="B448"/>
  <c r="A450"/>
  <c r="B450"/>
  <c r="B449"/>
</calcChain>
</file>

<file path=xl/sharedStrings.xml><?xml version="1.0" encoding="utf-8"?>
<sst xmlns="http://schemas.openxmlformats.org/spreadsheetml/2006/main" count="3230" uniqueCount="798">
  <si>
    <r>
      <rPr>
        <b/>
        <i/>
        <sz val="10"/>
        <rFont val="Times New Roman"/>
        <family val="1"/>
        <charset val="204"/>
      </rPr>
      <t>Контрольное событие программы 11.3.4.</t>
    </r>
    <r>
      <rPr>
        <sz val="10"/>
        <rFont val="Times New Roman"/>
        <family val="1"/>
        <charset val="204"/>
      </rPr>
      <t xml:space="preserve">
НИОКР по теме "Разработка концепции федеральной информационной системы навигации на автомобильных дорогах (ФГИС НАД)" выполнена</t>
    </r>
  </si>
  <si>
    <r>
      <t xml:space="preserve">Контрольное событие  программы 1.3.1.1.
</t>
    </r>
    <r>
      <rPr>
        <sz val="10"/>
        <rFont val="Times New Roman"/>
        <family val="1"/>
        <charset val="204"/>
      </rPr>
      <t xml:space="preserve">Отчет о ходе реализации и оценке эффективности  государственной программы Российской Федерации «Развитие транспортной
системы» в части железнодорожного транспорта  за  2015 г. предоставлен
</t>
    </r>
  </si>
  <si>
    <r>
      <rPr>
        <b/>
        <i/>
        <sz val="10"/>
        <rFont val="Times New Roman"/>
        <family val="1"/>
        <charset val="204"/>
      </rPr>
      <t xml:space="preserve">Контрольное событие программы 3.4.2.2.  </t>
    </r>
    <r>
      <rPr>
        <sz val="10"/>
        <rFont val="Times New Roman"/>
        <family val="1"/>
        <charset val="204"/>
      </rPr>
      <t xml:space="preserve">  Субсидия ФГУП "Госкорпорация по ОрВД" на возмещение расходов за аэронавигационное обслуживание полетов воздушных судов пользователей воздушного пространства, освобожденных в соответствии с законодательством Российской Федерации в 2016 году, предоставлена</t>
    </r>
  </si>
  <si>
    <r>
      <t xml:space="preserve">Контрольное событие  программы 1.3.2.1.
</t>
    </r>
    <r>
      <rPr>
        <sz val="10"/>
        <rFont val="Times New Roman"/>
        <family val="1"/>
        <charset val="204"/>
      </rPr>
      <t>Тема НИОКР "Разработка научно-обоснованной регламентации организационно-распорядительной деятельности компетентного органа в области обеспечения транспортной безопасности при исполнении государственных услуг по аккредитации юридических лиц в качестве подразделений транспортной безопасности и аккредитации аттестующих организаций в сфере железнодорожного транспорта и метрополитена" выполнена</t>
    </r>
  </si>
  <si>
    <r>
      <rPr>
        <b/>
        <i/>
        <sz val="10"/>
        <rFont val="Times New Roman"/>
        <family val="1"/>
        <charset val="204"/>
      </rPr>
      <t>Контрольное событие программы 3.1.6.1.</t>
    </r>
    <r>
      <rPr>
        <sz val="10"/>
        <rFont val="Times New Roman"/>
        <family val="1"/>
        <charset val="204"/>
      </rPr>
      <t xml:space="preserve">
Субсидии авиаперевозчикам, осуществившим региональные перевозки пассажиров воздушным транспортом в 2014 году  по заключенным договорам с авиаперевозчиками на основании их заявлений о готовности осуществлять авиаперевозки по специальному тарифу, предоставлены</t>
    </r>
  </si>
  <si>
    <r>
      <rPr>
        <b/>
        <i/>
        <sz val="10"/>
        <rFont val="Times New Roman"/>
        <family val="1"/>
        <charset val="204"/>
      </rPr>
      <t>Контрольное событие программы 3.1.6.2.</t>
    </r>
    <r>
      <rPr>
        <sz val="10"/>
        <rFont val="Times New Roman"/>
        <family val="1"/>
        <charset val="204"/>
      </rPr>
      <t xml:space="preserve">
Субсидии авиаперевозчикам, осуществившим региональные перевозки пассажиров воздушным транспортом в 2015 году  по заключенным договорам с авиаперевозчиками на основании их заявлений о готовности осуществлять авиаперевозки по специальному тарифу, предоставлены</t>
    </r>
  </si>
  <si>
    <r>
      <rPr>
        <b/>
        <i/>
        <sz val="10"/>
        <rFont val="Times New Roman"/>
        <family val="1"/>
        <charset val="204"/>
      </rPr>
      <t>Контрольное событие программы 3.1.6.3.</t>
    </r>
    <r>
      <rPr>
        <sz val="10"/>
        <rFont val="Times New Roman"/>
        <family val="1"/>
        <charset val="204"/>
      </rPr>
      <t xml:space="preserve">
Субсидии авиаперевозчикам, осуществившим региональные перевозки пассажиров воздушным транспортом в 2016 году  по заключенным договорам с авиаперевозчиками на основании их заявлений о готовности осуществлять авиаперевозки по специальному тарифу, предоставлены</t>
    </r>
  </si>
  <si>
    <r>
      <rPr>
        <b/>
        <i/>
        <sz val="10"/>
        <rFont val="Times New Roman"/>
        <family val="1"/>
        <charset val="204"/>
      </rPr>
      <t>Контрольное событие программы 3.3.2.1.</t>
    </r>
    <r>
      <rPr>
        <sz val="10"/>
        <rFont val="Times New Roman"/>
        <family val="1"/>
        <charset val="204"/>
      </rPr>
      <t xml:space="preserve">
Субсидии из федерального бюджета авиационным предприятиям и организациям экспериментальной авиации в 2014 году на возмещение затрат при осуществлении ими поисково-спасательных операций (работ) и участии в их обеспечении, предоставлены</t>
    </r>
  </si>
  <si>
    <r>
      <rPr>
        <b/>
        <i/>
        <sz val="10"/>
        <rFont val="Times New Roman"/>
        <family val="1"/>
        <charset val="204"/>
      </rPr>
      <t>Контрольное событие программы 3.3.2.2.</t>
    </r>
    <r>
      <rPr>
        <sz val="10"/>
        <rFont val="Times New Roman"/>
        <family val="1"/>
        <charset val="204"/>
      </rPr>
      <t xml:space="preserve">
Субсидии из федерального бюджета авиационным предприятиям и организациям экспериментальной авиации в 2015 году на возмещение затрат при осуществлении ими поисково-спасательных операций (работ) и участии в их обеспечении, предоставлены</t>
    </r>
  </si>
  <si>
    <r>
      <rPr>
        <b/>
        <i/>
        <sz val="10"/>
        <rFont val="Times New Roman"/>
        <family val="1"/>
        <charset val="204"/>
      </rPr>
      <t>Контрольное событие программы 3.3.2.3.</t>
    </r>
    <r>
      <rPr>
        <sz val="10"/>
        <rFont val="Times New Roman"/>
        <family val="1"/>
        <charset val="204"/>
      </rPr>
      <t xml:space="preserve">
Субсидии из федерального бюджета авиационным предприятиям и организациям экспериментальной авиации в 2016 году на возмещение затрат при осуществлении ими поисково-спасательных операций (работ) и участии в их обеспечении, предоставлены</t>
    </r>
  </si>
  <si>
    <r>
      <rPr>
        <b/>
        <i/>
        <sz val="10"/>
        <rFont val="Times New Roman"/>
        <family val="1"/>
        <charset val="204"/>
      </rPr>
      <t xml:space="preserve">Контрольное событие программы 3.4.2.1  </t>
    </r>
    <r>
      <rPr>
        <sz val="10"/>
        <rFont val="Times New Roman"/>
        <family val="1"/>
        <charset val="204"/>
      </rPr>
      <t xml:space="preserve">  Субсидия ФГУП "Госкорпорация по ОрВД" на возмещение расходов за аэронавигационное обслуживание полетов воздушных судов пользователей воздушного пространства, освобожденных в соответствии с законодательством Российской Федерации в 2015 году, предоставлена</t>
    </r>
  </si>
  <si>
    <r>
      <rPr>
        <b/>
        <i/>
        <sz val="10"/>
        <rFont val="Times New Roman"/>
        <family val="1"/>
        <charset val="204"/>
      </rPr>
      <t xml:space="preserve">Контрольное событие программы 8.1.1.7. 
</t>
    </r>
    <r>
      <rPr>
        <sz val="10"/>
        <rFont val="Times New Roman"/>
        <family val="1"/>
        <charset val="204"/>
      </rPr>
      <t>План деятельности Минтранса России, направленный на решение задач, поставленных в указах Президента Российской Федерации от 7 мая 2012 г. № 596 - 606 и Основных направлениях деятельности Правительства Российской Федерации на период до 2018 года, по результатам его публичного обсуждения и экспертного сопровождения уточнен</t>
    </r>
    <r>
      <rPr>
        <b/>
        <i/>
        <sz val="10"/>
        <rFont val="Times New Roman"/>
        <family val="1"/>
        <charset val="204"/>
      </rPr>
      <t xml:space="preserve">
</t>
    </r>
    <r>
      <rPr>
        <sz val="10"/>
        <rFont val="Times New Roman"/>
        <family val="1"/>
        <charset val="204"/>
      </rPr>
      <t xml:space="preserve">
</t>
    </r>
  </si>
  <si>
    <r>
      <rPr>
        <b/>
        <i/>
        <sz val="10"/>
        <rFont val="Times New Roman"/>
        <family val="1"/>
        <charset val="204"/>
      </rPr>
      <t>Контрольное событие программы 11.12.1.</t>
    </r>
    <r>
      <rPr>
        <i/>
        <sz val="10"/>
        <rFont val="Times New Roman"/>
        <family val="1"/>
        <charset val="204"/>
      </rPr>
      <t xml:space="preserve"> </t>
    </r>
    <r>
      <rPr>
        <sz val="10"/>
        <rFont val="Times New Roman"/>
        <family val="1"/>
        <charset val="204"/>
      </rPr>
      <t xml:space="preserve"> 
Субсидии бюджетам субъектов Российской Федерации на строительство и реконструкцию автомобильных дорог регионального и местного значения, выделенных на 2014 год на подготовку Чемпионата мира по футболу ФИФА 2018 года, предоставлены</t>
    </r>
  </si>
  <si>
    <r>
      <rPr>
        <b/>
        <i/>
        <sz val="10"/>
        <rFont val="Times New Roman"/>
        <family val="1"/>
        <charset val="204"/>
      </rPr>
      <t>Контрольное событие программы 11.12.2.</t>
    </r>
    <r>
      <rPr>
        <i/>
        <sz val="10"/>
        <rFont val="Times New Roman"/>
        <family val="1"/>
        <charset val="204"/>
      </rPr>
      <t xml:space="preserve">  
</t>
    </r>
    <r>
      <rPr>
        <sz val="10"/>
        <rFont val="Times New Roman"/>
        <family val="1"/>
        <charset val="204"/>
      </rPr>
      <t>Субсидии бюджетам субъектов Российской Федерации на строительство и реконструкцию автомобильных дорог регионального и местного значения, выделенных на 2015 год на подготовку Чемпионата мира по футболу ФИФА 2018 года, предоставлены</t>
    </r>
  </si>
  <si>
    <r>
      <rPr>
        <b/>
        <i/>
        <sz val="10"/>
        <rFont val="Times New Roman"/>
        <family val="1"/>
        <charset val="204"/>
      </rPr>
      <t>Контрольное событие программы 11.12.3.</t>
    </r>
    <r>
      <rPr>
        <i/>
        <sz val="10"/>
        <rFont val="Times New Roman"/>
        <family val="1"/>
        <charset val="204"/>
      </rPr>
      <t xml:space="preserve"> 
</t>
    </r>
    <r>
      <rPr>
        <sz val="10"/>
        <rFont val="Times New Roman"/>
        <family val="1"/>
        <charset val="204"/>
      </rPr>
      <t>Субсидии бюджетам субъектов Российской Федерации на строительство и реконструкцию автомобильных дорог регионального и местного значения, выделенных на 2016 год на подготовку Чемпионата мира по футболу ФИФА 2018 года, предоставлены</t>
    </r>
  </si>
  <si>
    <r>
      <rPr>
        <b/>
        <i/>
        <sz val="10"/>
        <rFont val="Times New Roman"/>
        <family val="1"/>
        <charset val="204"/>
      </rPr>
      <t>Контрольное событие программы 11.18.1.</t>
    </r>
    <r>
      <rPr>
        <i/>
        <sz val="10"/>
        <rFont val="Times New Roman"/>
        <family val="1"/>
        <charset val="204"/>
      </rPr>
      <t xml:space="preserve">
</t>
    </r>
    <r>
      <rPr>
        <sz val="10"/>
        <rFont val="Times New Roman"/>
        <family val="1"/>
        <charset val="204"/>
      </rPr>
      <t>Реконструкция и развитие аэродрома аэропорта "Краснодар" в Краснодарском крае  завершены</t>
    </r>
  </si>
  <si>
    <r>
      <rPr>
        <b/>
        <i/>
        <sz val="10"/>
        <rFont val="Times New Roman"/>
        <family val="1"/>
        <charset val="204"/>
      </rPr>
      <t xml:space="preserve">Контрольное событие программы 2.1.1.2. </t>
    </r>
    <r>
      <rPr>
        <i/>
        <sz val="10"/>
        <rFont val="Times New Roman"/>
        <family val="1"/>
        <charset val="204"/>
      </rPr>
      <t xml:space="preserve">
</t>
    </r>
    <r>
      <rPr>
        <sz val="10"/>
        <rFont val="Times New Roman"/>
        <family val="1"/>
        <charset val="204"/>
      </rPr>
      <t>В результате выполнения программы работ по капитальному ремонту автомобильных дорог федерального значения, находящихся в ведении Росавтодора, и искусственных сооружений на них на 2015 год капитально отремонтировано 1600 км автомобильных дорог</t>
    </r>
  </si>
  <si>
    <r>
      <rPr>
        <b/>
        <i/>
        <sz val="10"/>
        <rFont val="Times New Roman"/>
        <family val="1"/>
        <charset val="204"/>
      </rPr>
      <t>Контрольное событие программы 2.1.1.3.</t>
    </r>
    <r>
      <rPr>
        <i/>
        <sz val="10"/>
        <rFont val="Times New Roman"/>
        <family val="1"/>
        <charset val="204"/>
      </rPr>
      <t xml:space="preserve">
</t>
    </r>
    <r>
      <rPr>
        <sz val="10"/>
        <rFont val="Times New Roman"/>
        <family val="1"/>
        <charset val="204"/>
      </rPr>
      <t>В результате выполнения программы работ по капитальному ремонту автомобильных дорог федерального значения,  находящихся в ведении Росавтодора, и искусственных сооружений на них на 2016 год капитально отремонтировано 1700 км автодорог</t>
    </r>
  </si>
  <si>
    <r>
      <rPr>
        <b/>
        <i/>
        <sz val="10"/>
        <rFont val="Times New Roman"/>
        <family val="1"/>
        <charset val="204"/>
      </rPr>
      <t xml:space="preserve">Контрольное событие программы 11.10.2. </t>
    </r>
    <r>
      <rPr>
        <i/>
        <sz val="10"/>
        <rFont val="Times New Roman"/>
        <family val="1"/>
        <charset val="204"/>
      </rPr>
      <t xml:space="preserve"> 
</t>
    </r>
    <r>
      <rPr>
        <sz val="10"/>
        <rFont val="Times New Roman"/>
        <family val="1"/>
        <charset val="204"/>
      </rPr>
      <t>Реализация программы нормативно-технического обеспечения применения композиционных материалов в дорожном хозяйстве на 2012-2015 годы завершена</t>
    </r>
  </si>
  <si>
    <t>Росморречфлот                                  
и.о. руководителя Росморречфлота    
Горелик С.П.</t>
  </si>
  <si>
    <t>Росморречфлот                          
и.о. руководителя Росморречфлота   
Горелик С.П.</t>
  </si>
  <si>
    <t xml:space="preserve">Ространснадзор                      
и.о. руководителя Ространснадзора                 
Сарицкий С.Н.
</t>
  </si>
  <si>
    <t xml:space="preserve">109 0408 2410011 100
109 0408 2410019 200
109 0408 2410019 800
109 0408 2410012 100
109 0408 2410059 800
109 0408 2410059 100
109 0408 2410059 200
109 0408 2416076 800
109 0408 2413969 100        109 0408 2410019 100        </t>
  </si>
  <si>
    <t>Минтранс России                            
И.о. директора Департамента государственной политики в области морского и речного транспорта                            
 Клюев В.В.</t>
  </si>
  <si>
    <r>
      <t>Минтранс России                           
И.о. директора Департамента государственной политики в области морского и речного транспо</t>
    </r>
    <r>
      <rPr>
        <b/>
        <sz val="10"/>
        <rFont val="Times New Roman"/>
        <family val="1"/>
        <charset val="204"/>
      </rPr>
      <t>рт</t>
    </r>
    <r>
      <rPr>
        <sz val="10"/>
        <rFont val="Times New Roman"/>
        <family val="1"/>
        <charset val="204"/>
      </rPr>
      <t>а                      
Клюев В.В.</t>
    </r>
  </si>
  <si>
    <t>Росавтодор                                    
начальник Управления проектирования и строительства автомобильных дорог                      
Лубаков Т.В.</t>
  </si>
  <si>
    <r>
      <rPr>
        <b/>
        <i/>
        <sz val="10"/>
        <rFont val="Times New Roman"/>
        <family val="1"/>
        <charset val="204"/>
      </rPr>
      <t xml:space="preserve">Контрольное событие программы 11.7.4.  </t>
    </r>
    <r>
      <rPr>
        <sz val="10"/>
        <rFont val="Times New Roman"/>
        <family val="1"/>
        <charset val="204"/>
      </rPr>
      <t xml:space="preserve">
Строительство и реконструкция  участков автомобильной дороги федерального значения М-29 "Кавказ" - из Краснодара (от Павловской) через Грозный, Махачкалу до границы с Азербайджанской Республикой (на Баку), предусмотренных ФАИП, завершено</t>
    </r>
  </si>
  <si>
    <r>
      <rPr>
        <b/>
        <i/>
        <sz val="10"/>
        <rFont val="Times New Roman"/>
        <family val="1"/>
        <charset val="204"/>
      </rPr>
      <t xml:space="preserve">Контрольное событие программы 11.7.5.  </t>
    </r>
    <r>
      <rPr>
        <sz val="10"/>
        <rFont val="Times New Roman"/>
        <family val="1"/>
        <charset val="204"/>
      </rPr>
      <t xml:space="preserve">
Строительство и реконструкция участков автомобильной дороги федерального значения М-56 "Лена" - от Невера до Якутска, предусмотренных ФАИП, завершено</t>
    </r>
  </si>
  <si>
    <r>
      <rPr>
        <b/>
        <i/>
        <sz val="10"/>
        <rFont val="Times New Roman"/>
        <family val="1"/>
        <charset val="204"/>
      </rPr>
      <t xml:space="preserve">Контрольное событие программы 11.7.6.  </t>
    </r>
    <r>
      <rPr>
        <sz val="10"/>
        <rFont val="Times New Roman"/>
        <family val="1"/>
        <charset val="204"/>
      </rPr>
      <t xml:space="preserve">
Строительство и реконструкция участков автомобильной дороги федерального значения М-60 "Уссури" - от Хабаровска до Владивостока, предусмотренных ФАИП, завершено</t>
    </r>
  </si>
  <si>
    <r>
      <rPr>
        <b/>
        <i/>
        <sz val="10"/>
        <rFont val="Times New Roman"/>
        <family val="1"/>
        <charset val="204"/>
      </rPr>
      <t xml:space="preserve">Контрольное событие программы 11.7.7.  </t>
    </r>
    <r>
      <rPr>
        <sz val="10"/>
        <rFont val="Times New Roman"/>
        <family val="1"/>
        <charset val="204"/>
      </rPr>
      <t xml:space="preserve">
Строительство и реконструкция участков автомобильной дороги федерального значения М-51, М-53, М-55 "Байкал" - от Челябинска через Курган, Омск, Новосибирск, Кемерово, Красноярск, Иркутск, Улан-Удэ до Читы, предусмотренных ФАИП, завершено</t>
    </r>
  </si>
  <si>
    <r>
      <rPr>
        <b/>
        <i/>
        <sz val="10"/>
        <rFont val="Times New Roman"/>
        <family val="1"/>
        <charset val="204"/>
      </rPr>
      <t xml:space="preserve">Контрольное событие программы 11.7.8.  </t>
    </r>
    <r>
      <rPr>
        <sz val="10"/>
        <rFont val="Times New Roman"/>
        <family val="1"/>
        <charset val="204"/>
      </rPr>
      <t xml:space="preserve">
Строительство и реконструкция участков автомобильной дороги федерального значения "Нарва" - от Санкт-Петербурга до границы с Эстонской Республикой (на Таллин), предусмотренных ФАИП, завершено</t>
    </r>
  </si>
  <si>
    <r>
      <rPr>
        <b/>
        <i/>
        <sz val="10"/>
        <rFont val="Times New Roman"/>
        <family val="1"/>
        <charset val="204"/>
      </rPr>
      <t xml:space="preserve">Контрольное событие программы 11.7.9.  </t>
    </r>
    <r>
      <rPr>
        <sz val="10"/>
        <rFont val="Times New Roman"/>
        <family val="1"/>
        <charset val="204"/>
      </rPr>
      <t xml:space="preserve">
Ликвидация грунтового разрыва протяженностью 12,0 км путем строительства участка автомобильной дороги А-153 Астрахань - Кочубей - Кизляр - Махачкала на участке Лиман - граница Республики Калмыкия, Астраханская область завершена
</t>
    </r>
  </si>
  <si>
    <r>
      <rPr>
        <b/>
        <i/>
        <sz val="10"/>
        <rFont val="Times New Roman"/>
        <family val="1"/>
        <charset val="204"/>
      </rPr>
      <t>Контрольное событие программы 11.7.10.</t>
    </r>
    <r>
      <rPr>
        <i/>
        <sz val="10"/>
        <rFont val="Times New Roman"/>
        <family val="1"/>
        <charset val="204"/>
      </rPr>
      <t xml:space="preserve">  
</t>
    </r>
    <r>
      <rPr>
        <sz val="10"/>
        <rFont val="Times New Roman"/>
        <family val="1"/>
        <charset val="204"/>
      </rPr>
      <t>Реконструкция автомобильной дороги М-5 "Урал" от Москвы через Рязань, Пензу, Самару, Уфу до Челябинска на участке км 1466+030 - км 1480+000 в Республике Башкортостан завершена</t>
    </r>
  </si>
  <si>
    <t>Росавтодор                                    
начальник Управления проектирования и строительства автомобильных дорог                  
Лубаков Т.В.</t>
  </si>
  <si>
    <r>
      <rPr>
        <b/>
        <i/>
        <sz val="10"/>
        <rFont val="Times New Roman"/>
        <family val="1"/>
        <charset val="204"/>
      </rPr>
      <t>Контрольное событие программы 11.7.11.</t>
    </r>
    <r>
      <rPr>
        <i/>
        <sz val="10"/>
        <rFont val="Times New Roman"/>
        <family val="1"/>
        <charset val="204"/>
      </rPr>
      <t xml:space="preserve"> </t>
    </r>
    <r>
      <rPr>
        <sz val="10"/>
        <rFont val="Times New Roman"/>
        <family val="1"/>
        <charset val="204"/>
      </rPr>
      <t xml:space="preserve">
Строительство транспортной развязки на      км 43 автомобильной дороги А-105,  подъездная дорога от Москвы к аэропорту "Домодедово" в Московской области, завершено</t>
    </r>
  </si>
  <si>
    <r>
      <rPr>
        <b/>
        <i/>
        <sz val="10"/>
        <rFont val="Times New Roman"/>
        <family val="1"/>
        <charset val="204"/>
      </rPr>
      <t xml:space="preserve">Контрольное событие программы 11.7.12. </t>
    </r>
    <r>
      <rPr>
        <sz val="10"/>
        <rFont val="Times New Roman"/>
        <family val="1"/>
        <charset val="204"/>
      </rPr>
      <t xml:space="preserve"> 
Реконструкция автомобильной дороги М-7 "Волга" - от Москвы через Владимир, Нижний Новгород, Казань до Уфы на участке км 957+400 - км 970+400, Республика Татарстан, завершена</t>
    </r>
  </si>
  <si>
    <r>
      <rPr>
        <b/>
        <i/>
        <sz val="10"/>
        <rFont val="Times New Roman"/>
        <family val="1"/>
        <charset val="204"/>
      </rPr>
      <t xml:space="preserve">Контрольное событие программы 11.7.13.  </t>
    </r>
    <r>
      <rPr>
        <sz val="10"/>
        <rFont val="Times New Roman"/>
        <family val="1"/>
        <charset val="204"/>
      </rPr>
      <t xml:space="preserve">
Строительство и реконструкция участков автомобильной дороги федерального значения М-29 "Кавказ" - из Краснодара (от Павловской) через Грозный, Махачкалу до границы с Азербайджанской Республикой (на Баку), предусмотренных ФАИП, завершено</t>
    </r>
  </si>
  <si>
    <r>
      <rPr>
        <b/>
        <i/>
        <sz val="10"/>
        <rFont val="Times New Roman"/>
        <family val="1"/>
        <charset val="204"/>
      </rPr>
      <t xml:space="preserve">Контрольное событие программы 11.7.14.  </t>
    </r>
    <r>
      <rPr>
        <sz val="10"/>
        <rFont val="Times New Roman"/>
        <family val="1"/>
        <charset val="204"/>
      </rPr>
      <t xml:space="preserve">
Строительство и реконструкция участков автомобильной дороги федерального значения М-51, М-53, М-55 "Байкал" - от Челябинска через Курган, Омск, Новосибирск, Кемерово, Красноярск, Иркутск, Улан-Удэ до Читы, предусмотренных ФАИП, завершено</t>
    </r>
  </si>
  <si>
    <r>
      <rPr>
        <b/>
        <i/>
        <sz val="10"/>
        <rFont val="Times New Roman"/>
        <family val="1"/>
        <charset val="204"/>
      </rPr>
      <t xml:space="preserve">Контрольное событие программы 11.7.15.  </t>
    </r>
    <r>
      <rPr>
        <sz val="10"/>
        <rFont val="Times New Roman"/>
        <family val="1"/>
        <charset val="204"/>
      </rPr>
      <t xml:space="preserve">
Строительство и реконструкция участков автомобильной дороги федерального значения М-56 "Лена" - от Невера до Якутска, предусмотренных ФАИП, завершено</t>
    </r>
  </si>
  <si>
    <r>
      <rPr>
        <b/>
        <i/>
        <sz val="10"/>
        <rFont val="Times New Roman"/>
        <family val="1"/>
        <charset val="204"/>
      </rPr>
      <t xml:space="preserve">Контрольное событие программы 11.7.16.  </t>
    </r>
    <r>
      <rPr>
        <sz val="10"/>
        <rFont val="Times New Roman"/>
        <family val="1"/>
        <charset val="204"/>
      </rPr>
      <t xml:space="preserve">
Строительство и реконструкция участков автомобильной дороги федерального значения М-60 "Уссури" - от Хабаровска до Владивостока, предусмотренных ФАИП, завершено</t>
    </r>
  </si>
  <si>
    <r>
      <rPr>
        <b/>
        <i/>
        <sz val="10"/>
        <rFont val="Times New Roman"/>
        <family val="1"/>
        <charset val="204"/>
      </rPr>
      <t xml:space="preserve">Контрольное событие программы 11.7.17.  </t>
    </r>
    <r>
      <rPr>
        <sz val="10"/>
        <rFont val="Times New Roman"/>
        <family val="1"/>
        <charset val="204"/>
      </rPr>
      <t xml:space="preserve">
Строительство и реконструкция участков автомобильной дороги федерального значения "Нарва" - от Санкт-Петербурга до границы с Эстонской Республикой (на Таллин), предусмотренных ФАИП, завершено</t>
    </r>
  </si>
  <si>
    <r>
      <rPr>
        <b/>
        <i/>
        <sz val="10"/>
        <rFont val="Times New Roman"/>
        <family val="1"/>
        <charset val="204"/>
      </rPr>
      <t xml:space="preserve">Контрольное событие программы 11.7.18.  </t>
    </r>
    <r>
      <rPr>
        <sz val="10"/>
        <rFont val="Times New Roman"/>
        <family val="1"/>
        <charset val="204"/>
      </rPr>
      <t xml:space="preserve">
Строительство и реконструкция участков автомобильной дороги от Санкт-Петербурга через Приозерск, Сортавалу до Петрозаводска, предусмотренных ФАИП, завершено </t>
    </r>
  </si>
  <si>
    <r>
      <rPr>
        <b/>
        <i/>
        <sz val="10"/>
        <rFont val="Times New Roman"/>
        <family val="1"/>
        <charset val="204"/>
      </rPr>
      <t xml:space="preserve">Контрольное событие программы 11.7.19.  </t>
    </r>
    <r>
      <rPr>
        <sz val="10"/>
        <rFont val="Times New Roman"/>
        <family val="1"/>
        <charset val="204"/>
      </rPr>
      <t xml:space="preserve">
Строительство и реконструкция участков автомобильной дороги 
М-8 "Холмогоры" - от Москвы через Ярославль, Вологду до Архангельска, предусмотренных ФАИП, завершено
</t>
    </r>
  </si>
  <si>
    <t>Мероприятие 11.8.                                                          
Создание условий для формирования единой дорожной сети, круглогодично доступной для населения, путем предоставления субсидий бюджетам субъектов Российской Федерации на строительство и реконструкцию автомобильных дорог регионального и местного значения, имеющих общегосударственное значение</t>
  </si>
  <si>
    <t>Росавтодор                                    
заместитель руководителя Росавтодора                                       
Прокуронов Г.В.</t>
  </si>
  <si>
    <t>Формирование круглогодично доступной  дорожной сети для населения</t>
  </si>
  <si>
    <t>108 0409 24Б5115 500</t>
  </si>
  <si>
    <r>
      <rPr>
        <b/>
        <i/>
        <sz val="10"/>
        <rFont val="Times New Roman"/>
        <family val="1"/>
        <charset val="204"/>
      </rPr>
      <t>Контрольное событие программы 11.8.1.</t>
    </r>
    <r>
      <rPr>
        <i/>
        <sz val="10"/>
        <rFont val="Times New Roman"/>
        <family val="1"/>
        <charset val="204"/>
      </rPr>
      <t xml:space="preserve"> 
</t>
    </r>
    <r>
      <rPr>
        <sz val="10"/>
        <rFont val="Times New Roman"/>
        <family val="1"/>
        <charset val="204"/>
      </rPr>
      <t>Строительство и реконструкция объектов дорожного хозяйства регионального значения, необходимых для реализации проекта создания территориально обособленного комплекса для развития исследований и разработок и коммерциализации их результатов в Сколково, Московская область,  завершены</t>
    </r>
  </si>
  <si>
    <r>
      <rPr>
        <b/>
        <i/>
        <sz val="10"/>
        <rFont val="Times New Roman"/>
        <family val="1"/>
        <charset val="204"/>
      </rPr>
      <t>Контрольное событие программы 11.8.2.</t>
    </r>
    <r>
      <rPr>
        <i/>
        <sz val="10"/>
        <rFont val="Times New Roman"/>
        <family val="1"/>
        <charset val="204"/>
      </rPr>
      <t xml:space="preserve"> </t>
    </r>
    <r>
      <rPr>
        <sz val="10"/>
        <rFont val="Times New Roman"/>
        <family val="1"/>
        <charset val="204"/>
      </rPr>
      <t xml:space="preserve"> 
Субсидии бюджетам субъектов Российской Федерации на строительство и реконструкцию автомобильных дорог регионального и местного значения, направленных на прирост количества сельских населенных пунктов, обеспеченных круглогодичной связью по дорогам с твердым покрытием в 2014 году, предоставлены</t>
    </r>
  </si>
  <si>
    <t>Росавтодор                                    
начальник Финансово-экономического управления Росавтодора                                  
Цвигун И.Г.</t>
  </si>
  <si>
    <r>
      <rPr>
        <b/>
        <i/>
        <sz val="10"/>
        <rFont val="Times New Roman"/>
        <family val="1"/>
        <charset val="204"/>
      </rPr>
      <t>Контрольное событие программы 11.8.3.</t>
    </r>
    <r>
      <rPr>
        <i/>
        <sz val="10"/>
        <rFont val="Times New Roman"/>
        <family val="1"/>
        <charset val="204"/>
      </rPr>
      <t xml:space="preserve">  
</t>
    </r>
    <r>
      <rPr>
        <sz val="10"/>
        <rFont val="Times New Roman"/>
        <family val="1"/>
        <charset val="204"/>
      </rPr>
      <t>Строительство объектов автомобильных дорог регионального значения, позволяющих связать с действующими магистралями строящиеся  для военнослужащих жилые микрорайоны  в г. Подольске Московской области,  завершено</t>
    </r>
  </si>
  <si>
    <t>Росавтодор                                    
начальник Финансово-экономического управления Росавтодора                    
Цвигун И.Г.</t>
  </si>
  <si>
    <r>
      <rPr>
        <b/>
        <i/>
        <sz val="10"/>
        <rFont val="Times New Roman"/>
        <family val="1"/>
        <charset val="204"/>
      </rPr>
      <t>Контрольное событие программы 11.8.4.</t>
    </r>
    <r>
      <rPr>
        <i/>
        <sz val="10"/>
        <rFont val="Times New Roman"/>
        <family val="1"/>
        <charset val="204"/>
      </rPr>
      <t xml:space="preserve"> 
</t>
    </r>
    <r>
      <rPr>
        <sz val="10"/>
        <rFont val="Times New Roman"/>
        <family val="1"/>
        <charset val="204"/>
      </rPr>
      <t>Строительство в г. Москве участка автодороги Москва - Санкт-Петербург (Северная рокада) от Бусиновской развязки до Фестивальной улицы завершено</t>
    </r>
  </si>
  <si>
    <t>Росавтодор                                    
начальник Финансово-экономического управления Росавтодора                                           
Цвигун И.Г.</t>
  </si>
  <si>
    <r>
      <rPr>
        <b/>
        <i/>
        <sz val="10"/>
        <rFont val="Times New Roman"/>
        <family val="1"/>
        <charset val="204"/>
      </rPr>
      <t>Контрольное событие программы 11.8.5.</t>
    </r>
    <r>
      <rPr>
        <sz val="10"/>
        <rFont val="Times New Roman"/>
        <family val="1"/>
        <charset val="204"/>
      </rPr>
      <t xml:space="preserve"> 
Строительство 4-го автодорожного мостового перехода через реку Енисей в г. Красноярске на участке от ул. Дубровинского до ул. Свердловская завершено</t>
    </r>
  </si>
  <si>
    <t>Мероприятие 11.9. 
Повышение надежности и безопасности движения по автомобильным дорогам федерального значения</t>
  </si>
  <si>
    <t>Росавтодор  
заместитель руководителя                   
Костюк А.А.</t>
  </si>
  <si>
    <t xml:space="preserve">Реализация мероприятий, направленных на повышение безопасности движения по автомобильным дорогам федерального значения </t>
  </si>
  <si>
    <r>
      <rPr>
        <b/>
        <i/>
        <sz val="10"/>
        <rFont val="Times New Roman"/>
        <family val="1"/>
        <charset val="204"/>
      </rPr>
      <t>Контрольное событие программы 11.9.1.</t>
    </r>
    <r>
      <rPr>
        <i/>
        <sz val="10"/>
        <rFont val="Times New Roman"/>
        <family val="1"/>
        <charset val="204"/>
      </rPr>
      <t xml:space="preserve">  
</t>
    </r>
    <r>
      <rPr>
        <sz val="10"/>
        <rFont val="Times New Roman"/>
        <family val="1"/>
        <charset val="204"/>
      </rPr>
      <t>Реконструкция моста через р.Демьянка на км 429+849 автомобильной дороги Тюмень - Ханты-Мансийск через Тобольск, Сургут, Нефтеюганск  в Тюменской области завершена</t>
    </r>
  </si>
  <si>
    <t>Росавтодор                                               
начальник Управления проектирования и строительства автомобильных дорог                                             
Лубаков Т.В.</t>
  </si>
  <si>
    <r>
      <rPr>
        <b/>
        <i/>
        <sz val="10"/>
        <rFont val="Times New Roman"/>
        <family val="1"/>
        <charset val="204"/>
      </rPr>
      <t>Контрольное событие программы 11.9.2.</t>
    </r>
    <r>
      <rPr>
        <i/>
        <sz val="10"/>
        <rFont val="Times New Roman"/>
        <family val="1"/>
        <charset val="204"/>
      </rPr>
      <t xml:space="preserve">  
</t>
    </r>
    <r>
      <rPr>
        <sz val="10"/>
        <rFont val="Times New Roman"/>
        <family val="1"/>
        <charset val="204"/>
      </rPr>
      <t xml:space="preserve">Реконструкция ремонтонепригодного моста через р. Колокша на км 165+840 (левый) автомобильной дороги М-7 "Волга" - от Москвы через Владимир, Нижний Новгород, Казань до Уфы во Владимирской области завершена   </t>
    </r>
  </si>
  <si>
    <t>Росавтодор                                      
начальник Управления проектирования и строительства автомобильных дорог                                                 
Лубаков Т.В.</t>
  </si>
  <si>
    <r>
      <rPr>
        <b/>
        <i/>
        <sz val="10"/>
        <rFont val="Times New Roman"/>
        <family val="1"/>
        <charset val="204"/>
      </rPr>
      <t>Контрольное событие программы 11.9.3.</t>
    </r>
    <r>
      <rPr>
        <i/>
        <sz val="10"/>
        <rFont val="Times New Roman"/>
        <family val="1"/>
        <charset val="204"/>
      </rPr>
      <t xml:space="preserve">  
</t>
    </r>
    <r>
      <rPr>
        <sz val="10"/>
        <rFont val="Times New Roman"/>
        <family val="1"/>
        <charset val="204"/>
      </rPr>
      <t xml:space="preserve">Реконструкция мостового перехода через реку Волхов на км 122+085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"Борисоглебск") в Ленинградской области завершена   </t>
    </r>
  </si>
  <si>
    <t>Росавтодор                                       
начальник Управления проектирования и строительства автомобильных дорог                                                 
Лубаков Т.В.</t>
  </si>
  <si>
    <r>
      <rPr>
        <b/>
        <i/>
        <sz val="10"/>
        <rFont val="Times New Roman"/>
        <family val="1"/>
        <charset val="204"/>
      </rPr>
      <t xml:space="preserve">Контрольное событие программы 11.9.4.  </t>
    </r>
    <r>
      <rPr>
        <i/>
        <sz val="10"/>
        <rFont val="Times New Roman"/>
        <family val="1"/>
        <charset val="204"/>
      </rPr>
      <t xml:space="preserve">
</t>
    </r>
    <r>
      <rPr>
        <sz val="10"/>
        <rFont val="Times New Roman"/>
        <family val="1"/>
        <charset val="204"/>
      </rPr>
      <t>Реконструкция моста через ручей на км 458+561 автомобильной дороги А-370 "Уссури" Хабаровск - Владивосток, Приморский край</t>
    </r>
  </si>
  <si>
    <t>Мероприятие 11.10.                                                          
Научно-техническое и инновационное обеспечение, техническое регулирование дорожного хозяйства</t>
  </si>
  <si>
    <t>Росавтодор                                          
заместитель руководителя                                                
Костюк А.А.</t>
  </si>
  <si>
    <t xml:space="preserve">Расширение применения инновационных технологий, материалов, конструкций машин и механизмов </t>
  </si>
  <si>
    <t>108 0409 24Б2060 200
103 0409 24Б2060 600</t>
  </si>
  <si>
    <r>
      <rPr>
        <b/>
        <i/>
        <sz val="10"/>
        <rFont val="Times New Roman"/>
        <family val="1"/>
        <charset val="204"/>
      </rPr>
      <t>Контрольное событие программы 11.10.1.</t>
    </r>
    <r>
      <rPr>
        <i/>
        <sz val="10"/>
        <rFont val="Times New Roman"/>
        <family val="1"/>
        <charset val="204"/>
      </rPr>
      <t xml:space="preserve"> </t>
    </r>
    <r>
      <rPr>
        <sz val="10"/>
        <rFont val="Times New Roman"/>
        <family val="1"/>
        <charset val="204"/>
      </rPr>
      <t xml:space="preserve"> 
Реализация Программы по разработке межгосударственных стандартов, в результате применения которых на добровольной основе обеспечивается соблюдение требований технического регламента Таможенного союза «Безопасность автомобильных дорог»  (ТР ТС 014/2011), завершена </t>
    </r>
  </si>
  <si>
    <t>Мероприятие 11.11.                                                          
Проведение обеспечивающих мероприятий для обеспечения устойчивости функционирования автомобильных дорог федерального значения, находящихся в ведении Федерального дорожного агентства в рамках расходов на прочие нужды по подпрограмме «Автомобильные дороги» федеральной целевой программы «Развитие транспортной системы России (2010-2020 годы)»</t>
  </si>
  <si>
    <t xml:space="preserve">Росавтодор                                    
руководитель                  
Старовойт  Р.В. </t>
  </si>
  <si>
    <t>Завершение предусмотренных подпрограммой «Автомобильные дороги» ФЦП «Развитие транспортной системы России (2010-2020 годы)» в 2014-2016 годах  мер, направленных на обеспечение государственной регистрации и учета прав на земельные участки и объекты недвижимости дорожного хозяйства, информационное и правовое обеспечение, создание систем организации дорожного движения и автоматизированных систем управления движением, обеспечение транспортной безопасности объектов автомобильного транспорта и дорожного хозяйства</t>
  </si>
  <si>
    <t>108 0409 24Б2060 200
108 0409 24Б2060 800</t>
  </si>
  <si>
    <r>
      <rPr>
        <b/>
        <i/>
        <sz val="10"/>
        <rFont val="Times New Roman"/>
        <family val="1"/>
        <charset val="204"/>
      </rPr>
      <t>Контрольное событие программы 11.11.1.</t>
    </r>
    <r>
      <rPr>
        <i/>
        <sz val="10"/>
        <rFont val="Times New Roman"/>
        <family val="1"/>
        <charset val="204"/>
      </rPr>
      <t xml:space="preserve"> </t>
    </r>
    <r>
      <rPr>
        <sz val="10"/>
        <rFont val="Times New Roman"/>
        <family val="1"/>
        <charset val="204"/>
      </rPr>
      <t xml:space="preserve"> 
Меры, установленные на 2014 год для оснащения техническими средствами и устройствами обеспечения транспортной безопасности объектов дорожного хозяйства, завершены</t>
    </r>
  </si>
  <si>
    <t>Росавтодор                                           
и.о. начальника Управления транспортной безопасности                                   
Глюзицкий А.В.</t>
  </si>
  <si>
    <r>
      <rPr>
        <b/>
        <i/>
        <sz val="10"/>
        <rFont val="Times New Roman"/>
        <family val="1"/>
        <charset val="204"/>
      </rPr>
      <t>Контрольное событие программы 11.11.2.</t>
    </r>
    <r>
      <rPr>
        <i/>
        <sz val="10"/>
        <rFont val="Times New Roman"/>
        <family val="1"/>
        <charset val="204"/>
      </rPr>
      <t xml:space="preserve"> 
</t>
    </r>
    <r>
      <rPr>
        <sz val="10"/>
        <rFont val="Times New Roman"/>
        <family val="1"/>
        <charset val="204"/>
      </rPr>
      <t xml:space="preserve">Программа диагностики состояния автомобильных дорог на 2014 год завершена  </t>
    </r>
  </si>
  <si>
    <r>
      <rPr>
        <b/>
        <i/>
        <sz val="10"/>
        <rFont val="Times New Roman"/>
        <family val="1"/>
        <charset val="204"/>
      </rPr>
      <t>Контрольное событие программы 11.11.3.</t>
    </r>
    <r>
      <rPr>
        <i/>
        <sz val="10"/>
        <rFont val="Times New Roman"/>
        <family val="1"/>
        <charset val="204"/>
      </rPr>
      <t xml:space="preserve"> </t>
    </r>
    <r>
      <rPr>
        <sz val="10"/>
        <rFont val="Times New Roman"/>
        <family val="1"/>
        <charset val="204"/>
      </rPr>
      <t xml:space="preserve"> 
Меры, установленные на 2015 год для оснащения техническими средствами и устройствами обеспечения транспортной безопасности объектов дорожного хозяйства, завершены</t>
    </r>
  </si>
  <si>
    <r>
      <rPr>
        <b/>
        <i/>
        <sz val="10"/>
        <rFont val="Times New Roman"/>
        <family val="1"/>
        <charset val="204"/>
      </rPr>
      <t>Контрольное событие программы 11.11.4.</t>
    </r>
    <r>
      <rPr>
        <i/>
        <sz val="10"/>
        <rFont val="Times New Roman"/>
        <family val="1"/>
        <charset val="204"/>
      </rPr>
      <t xml:space="preserve"> 
</t>
    </r>
    <r>
      <rPr>
        <sz val="10"/>
        <rFont val="Times New Roman"/>
        <family val="1"/>
        <charset val="204"/>
      </rPr>
      <t>Меры, установленные на 2016 год для оснащения техническими средствами и устройствами обеспечения транспортной безопасности объектов дорожного хозяйства, завершены</t>
    </r>
  </si>
  <si>
    <r>
      <rPr>
        <b/>
        <i/>
        <sz val="10"/>
        <rFont val="Times New Roman"/>
        <family val="1"/>
        <charset val="204"/>
      </rPr>
      <t>Контрольное событие программы 11.11.5.</t>
    </r>
    <r>
      <rPr>
        <i/>
        <sz val="10"/>
        <rFont val="Times New Roman"/>
        <family val="1"/>
        <charset val="204"/>
      </rPr>
      <t xml:space="preserve"> 
</t>
    </r>
    <r>
      <rPr>
        <sz val="10"/>
        <rFont val="Times New Roman"/>
        <family val="1"/>
        <charset val="204"/>
      </rPr>
      <t xml:space="preserve">Программа диагностики состояния автомобильных дорог на 2015 год завершена  </t>
    </r>
  </si>
  <si>
    <r>
      <rPr>
        <b/>
        <i/>
        <sz val="10"/>
        <rFont val="Times New Roman"/>
        <family val="1"/>
        <charset val="204"/>
      </rPr>
      <t>Контрольное событие программы 11.11.6.</t>
    </r>
    <r>
      <rPr>
        <i/>
        <sz val="10"/>
        <rFont val="Times New Roman"/>
        <family val="1"/>
        <charset val="204"/>
      </rPr>
      <t xml:space="preserve"> 
</t>
    </r>
    <r>
      <rPr>
        <sz val="10"/>
        <rFont val="Times New Roman"/>
        <family val="1"/>
        <charset val="204"/>
      </rPr>
      <t xml:space="preserve">Программа диагностики состояния автомобильных дорог на 2016 год завершена  </t>
    </r>
  </si>
  <si>
    <r>
      <rPr>
        <b/>
        <i/>
        <sz val="10"/>
        <rFont val="Times New Roman"/>
        <family val="1"/>
        <charset val="204"/>
      </rPr>
      <t>Контрольное событие программы 11.11.7.</t>
    </r>
    <r>
      <rPr>
        <i/>
        <sz val="10"/>
        <rFont val="Times New Roman"/>
        <family val="1"/>
        <charset val="204"/>
      </rPr>
      <t xml:space="preserve"> 
</t>
    </r>
    <r>
      <rPr>
        <sz val="10"/>
        <rFont val="Times New Roman"/>
        <family val="1"/>
        <charset val="204"/>
      </rPr>
      <t xml:space="preserve">Работы в целях государственной регистрации прав на объекты недвижимости дорожного хозяйства федеральной собственности  завершены </t>
    </r>
  </si>
  <si>
    <t>Росавтодор                                        
начальник Управления земельно-имущественных отношений
Лахин Ю.Ю.</t>
  </si>
  <si>
    <r>
      <rPr>
        <b/>
        <i/>
        <sz val="10"/>
        <rFont val="Times New Roman"/>
        <family val="1"/>
        <charset val="204"/>
      </rPr>
      <t xml:space="preserve">Контрольное событие программы 11.11.8.
</t>
    </r>
    <r>
      <rPr>
        <sz val="10"/>
        <rFont val="Times New Roman"/>
        <family val="1"/>
        <charset val="204"/>
      </rPr>
      <t>Контракты на сопровождение государственных контрактов кредитными организациями, заключенных по состоянию на 1 января 2013 года,  завершены</t>
    </r>
  </si>
  <si>
    <r>
      <t>Мероприятие 11.12.</t>
    </r>
    <r>
      <rPr>
        <b/>
        <i/>
        <sz val="10"/>
        <rFont val="Times New Roman"/>
        <family val="1"/>
        <charset val="204"/>
      </rPr>
      <t xml:space="preserve">
</t>
    </r>
    <r>
      <rPr>
        <b/>
        <sz val="10"/>
        <rFont val="Times New Roman"/>
        <family val="1"/>
        <charset val="204"/>
      </rPr>
      <t xml:space="preserve">Развитие дорожной инфраструктуры для обеспечения Чемпионата мира по футболу ФИФА 2018 года </t>
    </r>
  </si>
  <si>
    <t>Росавтодор                                               
начальник Финансово-экономического управления Росавтодора                                                   
Цвигун И.Г.</t>
  </si>
  <si>
    <t xml:space="preserve">Транспортное обеспечение проведения Чемпионата мира по футболу ФИФА 2018 года </t>
  </si>
  <si>
    <t>108 0409 24Б5195 500</t>
  </si>
  <si>
    <t>Мероприятие 11.13.
Развитие системы скоростных автомобильных дорог</t>
  </si>
  <si>
    <t>Государственная компания "Автодор"
председатель правления 
 Кельбах С.В.</t>
  </si>
  <si>
    <t>Реализация инвестиционных проектов по развитию скоростных автомобильных дорог</t>
  </si>
  <si>
    <t>103 0409 24Б2060 800</t>
  </si>
  <si>
    <r>
      <rPr>
        <b/>
        <i/>
        <sz val="10"/>
        <rFont val="Times New Roman"/>
        <family val="1"/>
        <charset val="204"/>
      </rPr>
      <t xml:space="preserve">Контрольное событие  программы 11.13.1. </t>
    </r>
    <r>
      <rPr>
        <i/>
        <sz val="10"/>
        <rFont val="Times New Roman"/>
        <family val="1"/>
        <charset val="204"/>
      </rPr>
      <t xml:space="preserve">
</t>
    </r>
    <r>
      <rPr>
        <sz val="10"/>
        <rFont val="Times New Roman"/>
        <family val="1"/>
        <charset val="204"/>
      </rPr>
      <t>Строительство скоростной автомобильной дороги Москва-Санкт-Петербург на участке км   258 - км 334 (обход Вышнего Волочка) в Тверской области завершено</t>
    </r>
  </si>
  <si>
    <t>Государственная компания "Автодор" 
председатель правления 
Кельбах С.В.</t>
  </si>
  <si>
    <r>
      <rPr>
        <b/>
        <i/>
        <sz val="10"/>
        <rFont val="Times New Roman"/>
        <family val="1"/>
        <charset val="204"/>
      </rPr>
      <t xml:space="preserve">Контрольное событие  программы 11.13.2. </t>
    </r>
    <r>
      <rPr>
        <sz val="10"/>
        <rFont val="Times New Roman"/>
        <family val="1"/>
        <charset val="204"/>
      </rPr>
      <t xml:space="preserve">
Реконструкция мостового перехода через р. Дон на автомобильной дороге  М-4  "Дон"  на км 1061+569 (левый)  в Ростовской области завершена</t>
    </r>
  </si>
  <si>
    <t>Государственная компания "Автодор" 
первый заместитель председателя правления по технической политике 
Урманов И.А.</t>
  </si>
  <si>
    <r>
      <rPr>
        <b/>
        <i/>
        <sz val="10"/>
        <rFont val="Times New Roman"/>
        <family val="1"/>
        <charset val="204"/>
      </rPr>
      <t xml:space="preserve">Контрольное событие  программы 11.13.3. </t>
    </r>
    <r>
      <rPr>
        <sz val="10"/>
        <rFont val="Times New Roman"/>
        <family val="1"/>
        <charset val="204"/>
      </rPr>
      <t xml:space="preserve">
Реконструкция автомобильной дороги  М-4  "Дон"  на участке км 588 - км 591 в Воронежской области завершена</t>
    </r>
  </si>
  <si>
    <t xml:space="preserve">30.06.2014
</t>
  </si>
  <si>
    <r>
      <rPr>
        <b/>
        <i/>
        <sz val="10"/>
        <rFont val="Times New Roman"/>
        <family val="1"/>
        <charset val="204"/>
      </rPr>
      <t xml:space="preserve">Контрольное событие  программы 11.13.4. </t>
    </r>
    <r>
      <rPr>
        <b/>
        <sz val="10"/>
        <rFont val="Times New Roman"/>
        <family val="1"/>
        <charset val="204"/>
      </rPr>
      <t xml:space="preserve">
</t>
    </r>
    <r>
      <rPr>
        <sz val="10"/>
        <rFont val="Times New Roman"/>
        <family val="1"/>
        <charset val="204"/>
      </rPr>
      <t>Строительство транспортной развязки на автомобильной дороге М-4 "Дон" на участке  км  1442, Краснодарский край, завершено</t>
    </r>
  </si>
  <si>
    <t xml:space="preserve">30.10.2014
</t>
  </si>
  <si>
    <r>
      <rPr>
        <b/>
        <i/>
        <sz val="10"/>
        <rFont val="Times New Roman"/>
        <family val="1"/>
        <charset val="204"/>
      </rPr>
      <t xml:space="preserve">Контрольное событие  программы 11.13.5. </t>
    </r>
    <r>
      <rPr>
        <sz val="10"/>
        <rFont val="Times New Roman"/>
        <family val="1"/>
        <charset val="204"/>
      </rPr>
      <t xml:space="preserve">
Строительство  Молодогвардейской транспортной развязки завершено</t>
    </r>
  </si>
  <si>
    <t>Государственная компания "Автодор"
председатель правления 
Кельбах С.В.</t>
  </si>
  <si>
    <t xml:space="preserve">30.09.2014
</t>
  </si>
  <si>
    <r>
      <rPr>
        <b/>
        <i/>
        <sz val="10"/>
        <rFont val="Times New Roman"/>
        <family val="1"/>
        <charset val="204"/>
      </rPr>
      <t xml:space="preserve">Контрольное событие  программы 11.13.6. </t>
    </r>
    <r>
      <rPr>
        <sz val="10"/>
        <rFont val="Times New Roman"/>
        <family val="1"/>
        <charset val="204"/>
      </rPr>
      <t xml:space="preserve">
Реконструкция Бусиновской транспортной развязки завершена</t>
    </r>
  </si>
  <si>
    <r>
      <rPr>
        <b/>
        <i/>
        <sz val="10"/>
        <rFont val="Times New Roman"/>
        <family val="1"/>
        <charset val="204"/>
      </rPr>
      <t xml:space="preserve">Контрольное событие  программы 11.13.7. </t>
    </r>
    <r>
      <rPr>
        <b/>
        <sz val="10"/>
        <rFont val="Times New Roman"/>
        <family val="1"/>
        <charset val="204"/>
      </rPr>
      <t xml:space="preserve">
</t>
    </r>
    <r>
      <rPr>
        <sz val="10"/>
        <rFont val="Times New Roman"/>
        <family val="1"/>
        <charset val="204"/>
      </rPr>
      <t>Строительство 2-й очереди транспортной развязки на пересечении подъезда к г. Зеленограду с существующей автомобильной дорогой М-10 "Россия" завершено</t>
    </r>
  </si>
  <si>
    <r>
      <rPr>
        <b/>
        <i/>
        <sz val="10"/>
        <rFont val="Times New Roman"/>
        <family val="1"/>
        <charset val="204"/>
      </rPr>
      <t xml:space="preserve">Контрольное событие  программы 11.13.8. </t>
    </r>
    <r>
      <rPr>
        <i/>
        <sz val="10"/>
        <rFont val="Times New Roman"/>
        <family val="1"/>
        <charset val="204"/>
      </rPr>
      <t xml:space="preserve">
</t>
    </r>
    <r>
      <rPr>
        <sz val="10"/>
        <rFont val="Times New Roman"/>
        <family val="1"/>
        <charset val="204"/>
      </rPr>
      <t>Реконструкция с последующей эксплуатацией на платной основе автомобильной дороги М-4 "Дон" на участке км 1250 - км 1319, и км 1373 - км 1383,   Краснодарский край, завершена</t>
    </r>
  </si>
  <si>
    <r>
      <rPr>
        <b/>
        <i/>
        <sz val="10"/>
        <rFont val="Times New Roman"/>
        <family val="1"/>
        <charset val="204"/>
      </rPr>
      <t xml:space="preserve">Контрольное событие  программы 11.13.9. </t>
    </r>
    <r>
      <rPr>
        <i/>
        <sz val="10"/>
        <rFont val="Times New Roman"/>
        <family val="1"/>
        <charset val="204"/>
      </rPr>
      <t xml:space="preserve">
</t>
    </r>
    <r>
      <rPr>
        <sz val="10"/>
        <rFont val="Times New Roman"/>
        <family val="1"/>
        <charset val="204"/>
      </rPr>
      <t>Строительство с последующей эксплуатацией на платной основе автомобильной дороги М-4 «Дон»  на участке км 517 - км 544 (с обходом населенных пунктов Н. Усмань и Рогачевка) в Воронежской области завершено</t>
    </r>
  </si>
  <si>
    <r>
      <rPr>
        <b/>
        <i/>
        <sz val="10"/>
        <rFont val="Times New Roman"/>
        <family val="1"/>
        <charset val="204"/>
      </rPr>
      <t xml:space="preserve">Контрольное событие  программы 11.13.10. </t>
    </r>
    <r>
      <rPr>
        <i/>
        <sz val="10"/>
        <rFont val="Times New Roman"/>
        <family val="1"/>
        <charset val="204"/>
      </rPr>
      <t xml:space="preserve">
</t>
    </r>
    <r>
      <rPr>
        <sz val="10"/>
        <rFont val="Times New Roman"/>
        <family val="1"/>
        <charset val="204"/>
      </rPr>
      <t xml:space="preserve">Эксплуатация на платной основе автомобильной дороги  М-4 "Дон" на участках км 544 - км 633, Воронежская область, организована  </t>
    </r>
  </si>
  <si>
    <r>
      <rPr>
        <b/>
        <i/>
        <sz val="10"/>
        <rFont val="Times New Roman"/>
        <family val="1"/>
        <charset val="204"/>
      </rPr>
      <t xml:space="preserve">Контрольное событие  программы 11.13.11. </t>
    </r>
    <r>
      <rPr>
        <sz val="10"/>
        <rFont val="Times New Roman"/>
        <family val="1"/>
        <charset val="204"/>
      </rPr>
      <t xml:space="preserve">
Строительство транспортной развязки на км 27 автомагистрали М-1 "Беларусь",  Московская область, завершено</t>
    </r>
  </si>
  <si>
    <r>
      <rPr>
        <b/>
        <i/>
        <sz val="10"/>
        <rFont val="Times New Roman"/>
        <family val="1"/>
        <charset val="204"/>
      </rPr>
      <t xml:space="preserve">Контрольное событие  программы 11.13.12. </t>
    </r>
    <r>
      <rPr>
        <i/>
        <sz val="10"/>
        <rFont val="Times New Roman"/>
        <family val="1"/>
        <charset val="204"/>
      </rPr>
      <t xml:space="preserve">
</t>
    </r>
    <r>
      <rPr>
        <sz val="10"/>
        <rFont val="Times New Roman"/>
        <family val="1"/>
        <charset val="204"/>
      </rPr>
      <t>Эксплуатации  на платной основе автомобильной дороги М-4 "Дон" на участке км 1119,5 - км 1319, Краснодарский край, организована</t>
    </r>
  </si>
  <si>
    <r>
      <rPr>
        <b/>
        <i/>
        <sz val="10"/>
        <rFont val="Times New Roman"/>
        <family val="1"/>
        <charset val="204"/>
      </rPr>
      <t xml:space="preserve">Контрольное событие  программы 11.13.13. </t>
    </r>
    <r>
      <rPr>
        <sz val="10"/>
        <rFont val="Times New Roman"/>
        <family val="1"/>
        <charset val="204"/>
      </rPr>
      <t xml:space="preserve">
Строительство транспортной развязки на км 19 автомагистрали М-1 "Беларусь" от Москвы через Смоленск до границы с Республикой Беларусь (на Минск, Брест), Московская область завершено</t>
    </r>
  </si>
  <si>
    <t>подпрограмма "Морской транспорт"</t>
  </si>
  <si>
    <t>Мероприятие 11.14.                                             
Увеличение пропускной способности российских морских портов</t>
  </si>
  <si>
    <t>Росморречфлот                          
заместитель руководителя Росморречфлота   
Вовк В.Н.</t>
  </si>
  <si>
    <t xml:space="preserve">Обеспечение объемов перевалки грузов в российских морских портах </t>
  </si>
  <si>
    <t>110 0408 24Б2061 400</t>
  </si>
  <si>
    <r>
      <rPr>
        <b/>
        <i/>
        <sz val="10"/>
        <rFont val="Times New Roman"/>
        <family val="1"/>
        <charset val="204"/>
      </rPr>
      <t xml:space="preserve">Контрольное событие программы 11.14.1. </t>
    </r>
    <r>
      <rPr>
        <i/>
        <sz val="10"/>
        <rFont val="Times New Roman"/>
        <family val="1"/>
        <charset val="204"/>
      </rPr>
      <t xml:space="preserve"> 
</t>
    </r>
    <r>
      <rPr>
        <sz val="10"/>
        <rFont val="Times New Roman"/>
        <family val="1"/>
        <charset val="204"/>
      </rPr>
      <t>Строительство объекта "Строительство и реконструкция объектов федеральной собственности в морском порту Мурманск, Мурманская область. Реконструкция Пирса дальних линий и берегоукрепления пассажирского района Мурманского морского порта" завершено</t>
    </r>
  </si>
  <si>
    <t>Росморречфлот
начальник Управления инвестиций и программ развития
Макаров Р.Н.</t>
  </si>
  <si>
    <t>31.12.2014</t>
  </si>
  <si>
    <r>
      <rPr>
        <b/>
        <i/>
        <sz val="10"/>
        <rFont val="Times New Roman"/>
        <family val="1"/>
        <charset val="204"/>
      </rPr>
      <t>Контрольное событие программы 11.14.2.</t>
    </r>
    <r>
      <rPr>
        <i/>
        <sz val="10"/>
        <rFont val="Times New Roman"/>
        <family val="1"/>
        <charset val="204"/>
      </rPr>
      <t xml:space="preserve"> 
</t>
    </r>
    <r>
      <rPr>
        <sz val="10"/>
        <rFont val="Times New Roman"/>
        <family val="1"/>
        <charset val="204"/>
      </rPr>
      <t>Строительство  1 этапа объекта "Развитие морского торгового порта Усть-Луга. Портовое оградительное сооружение акватории Южного района МТП Усть-Луга" завершено</t>
    </r>
  </si>
  <si>
    <t>Росморречфлот
начальник Управления инвестиций и программ развития
Петров А.В.</t>
  </si>
  <si>
    <t>31.12.2016</t>
  </si>
  <si>
    <t xml:space="preserve">Мероприятие 11.15.                                              
Обеспечение надежности и безопасности функционирования морского транспорта, обеспечение реализации  и научное сопровождение подпрограммы"Морской транспорт" </t>
  </si>
  <si>
    <t>Росморречфлот                       
заместитель руководителя Росморречфлота                
 Вовк В.Н.</t>
  </si>
  <si>
    <t xml:space="preserve">Снижение количества происшествий на морском транспорте </t>
  </si>
  <si>
    <t xml:space="preserve">110 0408 24Б2061 100
110 0408 24Б2061 200
110 0408 24Б2061 800
110 0408 24Б2061 400
110 0411 24Б2061 200
110 0706 24Б2061 400
</t>
  </si>
  <si>
    <r>
      <rPr>
        <b/>
        <i/>
        <sz val="10"/>
        <rFont val="Times New Roman"/>
        <family val="1"/>
        <charset val="204"/>
      </rPr>
      <t>Контрольное событие программы 11.15.1.</t>
    </r>
    <r>
      <rPr>
        <i/>
        <sz val="10"/>
        <rFont val="Times New Roman"/>
        <family val="1"/>
        <charset val="204"/>
      </rPr>
      <t xml:space="preserve"> 
</t>
    </r>
    <r>
      <rPr>
        <sz val="10"/>
        <rFont val="Times New Roman"/>
        <family val="1"/>
        <charset val="204"/>
      </rPr>
      <t>Строительство объекта "Система управления движением судов Кандалакшского залива" завершено</t>
    </r>
  </si>
  <si>
    <r>
      <rPr>
        <b/>
        <i/>
        <sz val="10"/>
        <rFont val="Times New Roman"/>
        <family val="1"/>
        <charset val="204"/>
      </rPr>
      <t xml:space="preserve">Контрольное событие программы 11.15.2. 
</t>
    </r>
    <r>
      <rPr>
        <sz val="10"/>
        <rFont val="Times New Roman"/>
        <family val="1"/>
        <charset val="204"/>
      </rPr>
      <t>Реконструкция СУДС порта Приморск завершена</t>
    </r>
  </si>
  <si>
    <r>
      <rPr>
        <b/>
        <i/>
        <sz val="10"/>
        <rFont val="Times New Roman"/>
        <family val="1"/>
        <charset val="204"/>
      </rPr>
      <t xml:space="preserve">Контрольное событие программы 11.15.3. 
</t>
    </r>
    <r>
      <rPr>
        <sz val="10"/>
        <rFont val="Times New Roman"/>
        <family val="1"/>
        <charset val="204"/>
      </rPr>
      <t>Реконструкция морских районов А1 и А2 ГМССБ на подходах к порту Ванино завершена</t>
    </r>
  </si>
  <si>
    <r>
      <rPr>
        <b/>
        <i/>
        <sz val="10"/>
        <rFont val="Times New Roman"/>
        <family val="1"/>
        <charset val="204"/>
      </rPr>
      <t xml:space="preserve">Контрольное событие программы 11.15.4. </t>
    </r>
    <r>
      <rPr>
        <sz val="10"/>
        <rFont val="Times New Roman"/>
        <family val="1"/>
        <charset val="204"/>
      </rPr>
      <t xml:space="preserve"> 
Строительство 2-х линейных дизель-электрических ледоколов мощностью около 16 МВт завершено</t>
    </r>
  </si>
  <si>
    <t>Росморречфлот                       
и.о.  руководителя Росморречфлота                 
Горелик С.П.</t>
  </si>
  <si>
    <r>
      <rPr>
        <b/>
        <i/>
        <sz val="10"/>
        <rFont val="Times New Roman"/>
        <family val="1"/>
        <charset val="204"/>
      </rPr>
      <t>Контрольное событие программы 11.15.5.</t>
    </r>
    <r>
      <rPr>
        <sz val="10"/>
        <rFont val="Times New Roman"/>
        <family val="1"/>
        <charset val="204"/>
      </rPr>
      <t xml:space="preserve"> 
Строительство линейного дизель-электрического ледокола мощностью около 16 МВт завершено</t>
    </r>
  </si>
  <si>
    <r>
      <rPr>
        <b/>
        <i/>
        <sz val="10"/>
        <rFont val="Times New Roman"/>
        <family val="1"/>
        <charset val="204"/>
      </rPr>
      <t>Контрольное событие программы 11.15.6.</t>
    </r>
    <r>
      <rPr>
        <sz val="10"/>
        <rFont val="Times New Roman"/>
        <family val="1"/>
        <charset val="204"/>
      </rPr>
      <t xml:space="preserve"> 
Строительство многофункционального аварийно-спасательного судна мощностью 4 МВт завершено</t>
    </r>
  </si>
  <si>
    <t>Росморречфлот
начальник Управления инвестиций и программ развития                        
Петров А.В.</t>
  </si>
  <si>
    <r>
      <rPr>
        <b/>
        <i/>
        <sz val="10"/>
        <rFont val="Times New Roman"/>
        <family val="1"/>
        <charset val="204"/>
      </rPr>
      <t>Контрольное событие программы 11.15.7.</t>
    </r>
    <r>
      <rPr>
        <sz val="10"/>
        <rFont val="Times New Roman"/>
        <family val="1"/>
        <charset val="204"/>
      </rPr>
      <t xml:space="preserve"> 
Строительство многофункционального аварийно-спасательного судна мощностью 7 МВт  завершено</t>
    </r>
  </si>
  <si>
    <t>Росморречфлот
начальник Управления инвестиций и программ развития                         
Петров А.В.</t>
  </si>
  <si>
    <t>подпрограмма "Внутренний водный транспорт"</t>
  </si>
  <si>
    <t>Мероприятие 11.16.                                              
Устранение участков, лимитирующих пропускную способность Единой глубоководной системы европейской части Российской Федерации</t>
  </si>
  <si>
    <t>Выполнение работ, обеспечат   протяженность внутренних водных путей, ограничивающих пропускную способность Единой глубоководной системы европейской части Российской Федерации  в 2014-2016  годах на уровне  4,9 тыс. км</t>
  </si>
  <si>
    <t>110 0408 24Б2062 400</t>
  </si>
  <si>
    <r>
      <rPr>
        <b/>
        <i/>
        <sz val="10"/>
        <rFont val="Times New Roman"/>
        <family val="1"/>
        <charset val="204"/>
      </rPr>
      <t>Контрольное событие программы 11.16.1.</t>
    </r>
    <r>
      <rPr>
        <i/>
        <sz val="10"/>
        <rFont val="Times New Roman"/>
        <family val="1"/>
        <charset val="204"/>
      </rPr>
      <t xml:space="preserve"> 
</t>
    </r>
    <r>
      <rPr>
        <sz val="10"/>
        <rFont val="Times New Roman"/>
        <family val="1"/>
        <charset val="204"/>
      </rPr>
      <t>Строительство в рамках мероприятия "Строительство 2 нитки Нижне-Свирского гидроузла. Грузовой причал (включая подходы и акваторию). Автомобильные дороги" завершено</t>
    </r>
  </si>
  <si>
    <t xml:space="preserve">Мероприятие 11.17.                                           
Обеспечение надежности объектов инфраструктуры и безопасности судоходства на внутренних водных путях, научно-техническое обеспечение реализации подпрограммы "Внутренний водный транспорт" </t>
  </si>
  <si>
    <t xml:space="preserve">Снижение доли судоходных гидротехнических сооружений, подлежащих декларированию безопасности, имеющих неудовлетворительный и опасный уровень безопасности </t>
  </si>
  <si>
    <t>110 0408 24Б2062 400
110 0411 24Б2062 200
110 0408 24Б2062 800
110 0408 24Б2062 200
110 0408 24Б2062 100
110 0706 24Б2062 400</t>
  </si>
  <si>
    <r>
      <rPr>
        <b/>
        <i/>
        <sz val="10"/>
        <rFont val="Times New Roman"/>
        <family val="1"/>
        <charset val="204"/>
      </rPr>
      <t xml:space="preserve">Контрольное событие программы 11.17.1.  </t>
    </r>
    <r>
      <rPr>
        <sz val="10"/>
        <rFont val="Times New Roman"/>
        <family val="1"/>
        <charset val="204"/>
      </rPr>
      <t xml:space="preserve">
Мероприятия "Разработка и реализация  комплексного проекта реконструкции Волго-Балтийского водного пути Этап №7 "Комплекс системы централизованного управления движением судов ГБУ "Волго-Балт", завершено</t>
    </r>
  </si>
  <si>
    <t>Росморречфлот
начальник Управления инвестиций и программ развития                         
Макаров Р.Н.</t>
  </si>
  <si>
    <t>01.01.2014</t>
  </si>
  <si>
    <r>
      <rPr>
        <b/>
        <i/>
        <sz val="10"/>
        <rFont val="Times New Roman"/>
        <family val="1"/>
        <charset val="204"/>
      </rPr>
      <t xml:space="preserve">Контрольное событие программы 11.17.2.  </t>
    </r>
    <r>
      <rPr>
        <sz val="10"/>
        <rFont val="Times New Roman"/>
        <family val="1"/>
        <charset val="204"/>
      </rPr>
      <t xml:space="preserve">
Мероприятие "Разработка и реализация  комплексного проекта реконструкции Волго-Балтийского водного пути Этап №9 "Реконструкция материального склада и причальной стенки на Новоладожском Канале" завершено</t>
    </r>
  </si>
  <si>
    <r>
      <rPr>
        <b/>
        <i/>
        <sz val="10"/>
        <rFont val="Times New Roman"/>
        <family val="1"/>
        <charset val="204"/>
      </rPr>
      <t>Контрольное событие программы 11.17.3.</t>
    </r>
    <r>
      <rPr>
        <i/>
        <sz val="10"/>
        <rFont val="Times New Roman"/>
        <family val="1"/>
        <charset val="204"/>
      </rPr>
      <t xml:space="preserve"> 
</t>
    </r>
    <r>
      <rPr>
        <sz val="10"/>
        <rFont val="Times New Roman"/>
        <family val="1"/>
        <charset val="204"/>
      </rPr>
      <t>Реконструкция систем электрооборудования приводных механизмов ворот и затворов шлюзов ФБУ "Волго-Дон" завершена</t>
    </r>
  </si>
  <si>
    <t>Росморречфлот
начальник Управления инвестиций и программ развития 
Макаров Р.Н.</t>
  </si>
  <si>
    <t>01.06.2014</t>
  </si>
  <si>
    <r>
      <rPr>
        <b/>
        <i/>
        <sz val="10"/>
        <rFont val="Times New Roman"/>
        <family val="1"/>
        <charset val="204"/>
      </rPr>
      <t xml:space="preserve">Контрольное событие программы 11.17.4.
</t>
    </r>
    <r>
      <rPr>
        <sz val="10"/>
        <rFont val="Times New Roman"/>
        <family val="1"/>
        <charset val="204"/>
      </rPr>
      <t>Реконструкция затворов наполнения-опорожнения Чайковского шлюза завершена</t>
    </r>
  </si>
  <si>
    <t>01.03.2014</t>
  </si>
  <si>
    <r>
      <rPr>
        <b/>
        <i/>
        <sz val="10"/>
        <rFont val="Times New Roman"/>
        <family val="1"/>
        <charset val="204"/>
      </rPr>
      <t>Контрольное событие программы 11.17.5.</t>
    </r>
    <r>
      <rPr>
        <i/>
        <sz val="10"/>
        <rFont val="Times New Roman"/>
        <family val="1"/>
        <charset val="204"/>
      </rPr>
      <t xml:space="preserve">
</t>
    </r>
    <r>
      <rPr>
        <sz val="10"/>
        <rFont val="Times New Roman"/>
        <family val="1"/>
        <charset val="204"/>
      </rPr>
      <t>Первый этап комплексного проекта реконструкции гидротехнических сооружений Камского бассейна завершен</t>
    </r>
  </si>
  <si>
    <t>31.12.2015</t>
  </si>
  <si>
    <r>
      <rPr>
        <b/>
        <i/>
        <sz val="10"/>
        <rFont val="Times New Roman"/>
        <family val="1"/>
        <charset val="204"/>
      </rPr>
      <t>Контрольное событие программы 11.17.6.</t>
    </r>
    <r>
      <rPr>
        <i/>
        <sz val="10"/>
        <rFont val="Times New Roman"/>
        <family val="1"/>
        <charset val="204"/>
      </rPr>
      <t xml:space="preserve">
</t>
    </r>
    <r>
      <rPr>
        <sz val="10"/>
        <rFont val="Times New Roman"/>
        <family val="1"/>
        <charset val="204"/>
      </rPr>
      <t>Разработка и  реализация  комплексного  проекта  реконструкции  Азово-Донского  бассейна завершена</t>
    </r>
    <r>
      <rPr>
        <i/>
        <sz val="10"/>
        <rFont val="Times New Roman"/>
        <family val="1"/>
        <charset val="204"/>
      </rPr>
      <t xml:space="preserve">
</t>
    </r>
  </si>
  <si>
    <t>подпрограмма "Гражданская авиация"</t>
  </si>
  <si>
    <t>Мероприятие 11.18.
Развитие сети внутрироссийских узловых аэропортов</t>
  </si>
  <si>
    <t xml:space="preserve">Рост авиационной подвижности населения на региональных и местных авиалиниях </t>
  </si>
  <si>
    <t xml:space="preserve">107 0408 24Б2063 400
</t>
  </si>
  <si>
    <t>30.09.2015</t>
  </si>
  <si>
    <r>
      <rPr>
        <b/>
        <i/>
        <sz val="10"/>
        <rFont val="Times New Roman"/>
        <family val="1"/>
        <charset val="204"/>
      </rPr>
      <t>Контрольное событие программы 11.18.2.</t>
    </r>
    <r>
      <rPr>
        <sz val="10"/>
        <rFont val="Times New Roman"/>
        <family val="1"/>
        <charset val="204"/>
      </rPr>
      <t xml:space="preserve">
Реконструкция искусственных покрытий перрона аэродрома "Талаги" в г.Архангельске завершена</t>
    </r>
  </si>
  <si>
    <t>Росавиация
начальник Управления аэропортовой деятельности
Пчелин А.А.</t>
  </si>
  <si>
    <t>Мероприятие 11.19.
Развитие региональных сетей аэропортов</t>
  </si>
  <si>
    <t xml:space="preserve">Обеспечение доступности воздушных перевозок для населения </t>
  </si>
  <si>
    <t>107 0408 24Б2063 400
107 0408 24Б5116 500                107 0408 2452027 400                 107 0706 24Б2063 400</t>
  </si>
  <si>
    <r>
      <rPr>
        <b/>
        <i/>
        <sz val="10"/>
        <rFont val="Times New Roman"/>
        <family val="1"/>
        <charset val="204"/>
      </rPr>
      <t>Контрольное событие программы 11.19.1.</t>
    </r>
    <r>
      <rPr>
        <i/>
        <sz val="10"/>
        <rFont val="Times New Roman"/>
        <family val="1"/>
        <charset val="204"/>
      </rPr>
      <t xml:space="preserve">
</t>
    </r>
    <r>
      <rPr>
        <sz val="10"/>
        <rFont val="Times New Roman"/>
        <family val="1"/>
        <charset val="204"/>
      </rPr>
      <t>Реконструкция аэродромных покрытий и установка светосигнального оборудования в аэропорту Абакан в Республике Хакасия завершены</t>
    </r>
  </si>
  <si>
    <r>
      <rPr>
        <b/>
        <i/>
        <sz val="10"/>
        <rFont val="Times New Roman"/>
        <family val="1"/>
        <charset val="204"/>
      </rPr>
      <t>Контрольное событие программы 11.19.2.</t>
    </r>
    <r>
      <rPr>
        <sz val="10"/>
        <rFont val="Times New Roman"/>
        <family val="1"/>
        <charset val="204"/>
      </rPr>
      <t xml:space="preserve">
Реконструкция инженерных сооружений аэропортового комплекса "Бесовец" (г.Петрозаводск, Республика Карелия) завершена </t>
    </r>
  </si>
  <si>
    <t>30.12.2015</t>
  </si>
  <si>
    <r>
      <rPr>
        <b/>
        <i/>
        <sz val="10"/>
        <rFont val="Times New Roman"/>
        <family val="1"/>
        <charset val="204"/>
      </rPr>
      <t>Контрольное событие программы 11.19.3.</t>
    </r>
    <r>
      <rPr>
        <sz val="10"/>
        <rFont val="Times New Roman"/>
        <family val="1"/>
        <charset val="204"/>
      </rPr>
      <t xml:space="preserve">
Реконструкция покрытий взлетно-посадочной полосы с заменой светосигнального оборудования в международном аэропорту "Воронеж"(2 этап) завершена</t>
    </r>
  </si>
  <si>
    <t>Мероприятие 11.20. 
Развитие сети крупных международных узловых аэропортов</t>
  </si>
  <si>
    <t>Рост транспортной  подвижности населения</t>
  </si>
  <si>
    <t xml:space="preserve">107 0408 24Б2063 400
107 0408 24Б2027 400
</t>
  </si>
  <si>
    <r>
      <rPr>
        <b/>
        <i/>
        <sz val="10"/>
        <rFont val="Times New Roman"/>
        <family val="1"/>
        <charset val="204"/>
      </rPr>
      <t xml:space="preserve">Контрольное событие программы 11.20.1.
</t>
    </r>
    <r>
      <rPr>
        <sz val="10"/>
        <rFont val="Times New Roman"/>
        <family val="1"/>
        <charset val="204"/>
      </rPr>
      <t xml:space="preserve">Реконструкция взлетно-посадочной полосы  в аэропорту Самара завершена </t>
    </r>
  </si>
  <si>
    <t xml:space="preserve">
31.12.2015</t>
  </si>
  <si>
    <r>
      <rPr>
        <b/>
        <i/>
        <sz val="10"/>
        <rFont val="Times New Roman"/>
        <family val="1"/>
        <charset val="204"/>
      </rPr>
      <t>Контрольное событие программы 11.20.2.</t>
    </r>
    <r>
      <rPr>
        <sz val="10"/>
        <rFont val="Times New Roman"/>
        <family val="1"/>
        <charset val="204"/>
      </rPr>
      <t xml:space="preserve">
Вторая очередь реконструкции и развития аэропорта "Храброво" в г.Калининграде, Калининградская область, завершена</t>
    </r>
  </si>
  <si>
    <r>
      <rPr>
        <b/>
        <i/>
        <sz val="10"/>
        <rFont val="Times New Roman"/>
        <family val="1"/>
        <charset val="204"/>
      </rPr>
      <t>Контрольное событие программы 11.20.3.</t>
    </r>
    <r>
      <rPr>
        <sz val="10"/>
        <rFont val="Times New Roman"/>
        <family val="1"/>
        <charset val="204"/>
      </rPr>
      <t xml:space="preserve">
Реконструкция (восстановление) аэродромных покрытий в аэропорту "Кольцово" в г.Екатеринбурге Свердловской области (II очередь) завершена</t>
    </r>
  </si>
  <si>
    <r>
      <rPr>
        <b/>
        <i/>
        <sz val="10"/>
        <rFont val="Times New Roman"/>
        <family val="1"/>
        <charset val="204"/>
      </rPr>
      <t xml:space="preserve">Контрольное событие программы 11.20.4.
</t>
    </r>
    <r>
      <rPr>
        <sz val="10"/>
        <rFont val="Times New Roman"/>
        <family val="1"/>
        <charset val="204"/>
      </rPr>
      <t>Реконструкция и развитие аэродрома международного аэропорта Шереметьево  (1-ая очередь реконструкции) завершены</t>
    </r>
  </si>
  <si>
    <t xml:space="preserve">
31.12.2016 </t>
  </si>
  <si>
    <t>Мероприятие 11.21.
Обеспечение защиты авиатранспортной системы от актов незаконного вмешательства в ее деятельность</t>
  </si>
  <si>
    <t>Росавиация
заместитель руководителя Росавиации
Суханов А.В.</t>
  </si>
  <si>
    <t>Повышение уровня защищенности объектов воздушного транспорта</t>
  </si>
  <si>
    <t xml:space="preserve">107 0408 24Б2063 400
107 0408 24Б2063 200
</t>
  </si>
  <si>
    <r>
      <rPr>
        <b/>
        <i/>
        <sz val="10"/>
        <rFont val="Times New Roman"/>
        <family val="1"/>
        <charset val="204"/>
      </rPr>
      <t xml:space="preserve">Контрольное событие программы 11.21.1.
</t>
    </r>
    <r>
      <rPr>
        <sz val="10"/>
        <rFont val="Times New Roman"/>
        <family val="1"/>
        <charset val="204"/>
      </rPr>
      <t>Реконструкция периметрового ограждения аэропорта Уфа и оснащение его  техническими средствами охраны завершено</t>
    </r>
  </si>
  <si>
    <t>Росавиация
начальник Управления транспортной безопасности
Сапрыкин Ю.А.</t>
  </si>
  <si>
    <t>28.02.2015</t>
  </si>
  <si>
    <r>
      <rPr>
        <b/>
        <i/>
        <sz val="10"/>
        <rFont val="Times New Roman"/>
        <family val="1"/>
        <charset val="204"/>
      </rPr>
      <t xml:space="preserve">Контрольное событие программы 11.21.2.
</t>
    </r>
    <r>
      <rPr>
        <sz val="10"/>
        <rFont val="Times New Roman"/>
        <family val="1"/>
        <charset val="204"/>
      </rPr>
      <t>Реконструкция периметрового ограждения аэропорта Иркутск и оснащение его  техническими средствами охраны завершено</t>
    </r>
  </si>
  <si>
    <t>30.11.2015</t>
  </si>
  <si>
    <r>
      <rPr>
        <b/>
        <i/>
        <sz val="10"/>
        <rFont val="Times New Roman"/>
        <family val="1"/>
        <charset val="204"/>
      </rPr>
      <t xml:space="preserve">Контрольное событие программы 11.21.3.
</t>
    </r>
    <r>
      <rPr>
        <sz val="10"/>
        <rFont val="Times New Roman"/>
        <family val="1"/>
        <charset val="204"/>
      </rPr>
      <t>Реконструкция периметрового ограждения аэропорта Улан-Удэ и оснащение его  техническими средствами охраны завершено</t>
    </r>
  </si>
  <si>
    <t>Мероприятие 11.22.
Развития учебных заведений и центров подготовки персонала гражданской авиации</t>
  </si>
  <si>
    <t xml:space="preserve">Росавиация
заместитель руководителя Росавиации
Сторчевой О.Г. </t>
  </si>
  <si>
    <t>Улучшение технической оснащенности учебного процесса подготовки авиационного персонала</t>
  </si>
  <si>
    <t xml:space="preserve">107 0706 24Б2063 400                      
</t>
  </si>
  <si>
    <r>
      <rPr>
        <b/>
        <i/>
        <sz val="10"/>
        <rFont val="Times New Roman"/>
        <family val="1"/>
        <charset val="204"/>
      </rPr>
      <t xml:space="preserve">Контрольное событие программы 11.22.1.
</t>
    </r>
    <r>
      <rPr>
        <sz val="10"/>
        <rFont val="Times New Roman"/>
        <family val="1"/>
        <charset val="204"/>
      </rPr>
      <t xml:space="preserve">Государственный контракт по реконструкции аэропортового комплекса "Баратаевка", г.Ульяновск  заключен
</t>
    </r>
  </si>
  <si>
    <r>
      <rPr>
        <b/>
        <i/>
        <sz val="10"/>
        <rFont val="Times New Roman"/>
        <family val="1"/>
        <charset val="204"/>
      </rPr>
      <t xml:space="preserve">Контрольное событие программы 11.22.2.
</t>
    </r>
    <r>
      <rPr>
        <sz val="10"/>
        <rFont val="Times New Roman"/>
        <family val="1"/>
        <charset val="204"/>
      </rPr>
      <t>Реконструкция аэропортового комплекса "Баратаевка" в г. Ульяновске завершена</t>
    </r>
  </si>
  <si>
    <t>Мероприятие 11.23. 
Развитие медицинского центра гражданской авиации</t>
  </si>
  <si>
    <t xml:space="preserve">Росавиация
руководитель Росавиации
Нерадько А.В. </t>
  </si>
  <si>
    <t>Повышение качества медицинского обслуживания летного состава и специалистов гражданской авиации</t>
  </si>
  <si>
    <t>107 0901 24Б2063 400</t>
  </si>
  <si>
    <r>
      <rPr>
        <b/>
        <i/>
        <sz val="10"/>
        <rFont val="Times New Roman"/>
        <family val="1"/>
        <charset val="204"/>
      </rPr>
      <t xml:space="preserve">Контрольное событие программы 11.23.1.
</t>
    </r>
    <r>
      <rPr>
        <sz val="10"/>
        <rFont val="Times New Roman"/>
        <family val="1"/>
        <charset val="204"/>
      </rPr>
      <t>Реконструкция центральной клинической больницы гражданской авиации завершена</t>
    </r>
  </si>
  <si>
    <t>подпрограмма "Государственный контроль и надзор контроль в сфере транспорта"</t>
  </si>
  <si>
    <t xml:space="preserve"> Мероприятие 11.24.
Повышение технического и ресурсного оснащения Федеральной службы по надзору в сфере транспорта для осуществления функций государственного контроля и надзора (строительство и поставка патрульных судов), научно-техническое обеспечение реализации подпрограммы "Государственный контроль и надзор в сфере транспорта" </t>
  </si>
  <si>
    <t>Повышение эффективности реализации функций государственного контроля и надзора</t>
  </si>
  <si>
    <t>106 0408 24Б2065 400
106 0411 24Б2065 200</t>
  </si>
  <si>
    <r>
      <rPr>
        <b/>
        <i/>
        <sz val="10"/>
        <rFont val="Times New Roman"/>
        <family val="1"/>
        <charset val="204"/>
      </rPr>
      <t>Контрольное событие программы 11.24.1.</t>
    </r>
    <r>
      <rPr>
        <i/>
        <sz val="10"/>
        <rFont val="Times New Roman"/>
        <family val="1"/>
        <charset val="204"/>
      </rPr>
      <t xml:space="preserve">
</t>
    </r>
    <r>
      <rPr>
        <sz val="10"/>
        <rFont val="Times New Roman"/>
        <family val="1"/>
        <charset val="204"/>
      </rPr>
      <t>Патрульные суда в количестве 6 единиц в 2014 году  введены в эксплуатацию</t>
    </r>
  </si>
  <si>
    <r>
      <rPr>
        <b/>
        <i/>
        <sz val="10"/>
        <rFont val="Times New Roman"/>
        <family val="1"/>
        <charset val="204"/>
      </rPr>
      <t xml:space="preserve">Контрольное событие программы 11.24.2.        
</t>
    </r>
    <r>
      <rPr>
        <sz val="10"/>
        <rFont val="Times New Roman"/>
        <family val="1"/>
        <charset val="204"/>
      </rPr>
      <t>Патрульные суда в количестве 4 единиц в 2015 году введены в эксплуатацию</t>
    </r>
    <r>
      <rPr>
        <i/>
        <sz val="10"/>
        <rFont val="Times New Roman"/>
        <family val="1"/>
        <charset val="204"/>
      </rPr>
      <t xml:space="preserve">
</t>
    </r>
    <r>
      <rPr>
        <sz val="10"/>
        <rFont val="Times New Roman"/>
        <family val="1"/>
        <charset val="204"/>
      </rPr>
      <t xml:space="preserve"> </t>
    </r>
  </si>
  <si>
    <r>
      <rPr>
        <b/>
        <i/>
        <sz val="10"/>
        <rFont val="Times New Roman"/>
        <family val="1"/>
        <charset val="204"/>
      </rPr>
      <t>Контрольное событие программы 11.24.3.</t>
    </r>
    <r>
      <rPr>
        <i/>
        <sz val="10"/>
        <rFont val="Times New Roman"/>
        <family val="1"/>
        <charset val="204"/>
      </rPr>
      <t xml:space="preserve">
</t>
    </r>
    <r>
      <rPr>
        <sz val="10"/>
        <rFont val="Times New Roman"/>
        <family val="1"/>
        <charset val="204"/>
      </rPr>
      <t>Патрульные суда в количестве 7 единиц в 2016 году введены в эксплуатацию</t>
    </r>
  </si>
  <si>
    <t>Общепрограммные мероприятия</t>
  </si>
  <si>
    <t>Мероприятие 11.25.                                 
Обеспечение реализации ФЦП "Развитие транспортной системы России (2010 - 2020 годы)"</t>
  </si>
  <si>
    <t>Минтранс России                    
директор Департамента экономики и финансов             
Горбачик Т.В.</t>
  </si>
  <si>
    <t>Повышение эффективности управления реализацией ФЦП "Развитие транспортной системы России (2010-2020 годы)"</t>
  </si>
  <si>
    <t xml:space="preserve">103 0408 24Б2064 100
103 0408 24Б2064 200
103 0408 24Б2064 400
103 0408 24Б2064 800
103 0411 24Б2064 200
103 0408 24Б2064 600
</t>
  </si>
  <si>
    <r>
      <rPr>
        <b/>
        <i/>
        <sz val="10"/>
        <rFont val="Times New Roman"/>
        <family val="1"/>
        <charset val="204"/>
      </rPr>
      <t>Контрольное событие программы 11.26.1.</t>
    </r>
    <r>
      <rPr>
        <i/>
        <sz val="10"/>
        <rFont val="Times New Roman"/>
        <family val="1"/>
        <charset val="204"/>
      </rPr>
      <t xml:space="preserve">                           
</t>
    </r>
    <r>
      <rPr>
        <sz val="10"/>
        <rFont val="Times New Roman"/>
        <family val="1"/>
        <charset val="204"/>
      </rPr>
      <t>Внедрение первой очереди информационно-аналитической системы государственного  регулирования на транспорте (АСУ ТК) в части решения первоочередных задач осуществлено</t>
    </r>
  </si>
  <si>
    <t>Минтранс России                                 
директор Департамента программ развития                           
Семенов А.К.</t>
  </si>
  <si>
    <t>Федеральная целевая программа  12 "Модернизация Единой системы организации воздушного движения Российской Федерации"  (2009-2020 годы)"</t>
  </si>
  <si>
    <t xml:space="preserve">Минтранс России
заместитель Министра транспорта 
Окулов В.М.
</t>
  </si>
  <si>
    <t>Мероприятие 12.1.
Модернизация системы организации воздушного движения</t>
  </si>
  <si>
    <r>
      <t>Доведение средней величины налета воздушных судов на 1 инцидент, произошедший по причинам, связанным с аэронавигационным обслуживанием, с начала реализации программы до   9,4 × 10</t>
    </r>
    <r>
      <rPr>
        <vertAlign val="superscript"/>
        <sz val="10"/>
        <rFont val="Times New Roman"/>
        <family val="1"/>
        <charset val="204"/>
      </rPr>
      <t xml:space="preserve"> 4</t>
    </r>
    <r>
      <rPr>
        <sz val="10"/>
        <rFont val="Times New Roman"/>
        <family val="1"/>
        <charset val="204"/>
      </rPr>
      <t xml:space="preserve"> в 2015 году, 9,6 × 10 </t>
    </r>
    <r>
      <rPr>
        <vertAlign val="superscript"/>
        <sz val="10"/>
        <rFont val="Times New Roman"/>
        <family val="1"/>
        <charset val="204"/>
      </rPr>
      <t>4</t>
    </r>
    <r>
      <rPr>
        <sz val="10"/>
        <rFont val="Times New Roman"/>
        <family val="1"/>
        <charset val="204"/>
      </rPr>
      <t xml:space="preserve"> в 2016 году</t>
    </r>
  </si>
  <si>
    <t xml:space="preserve">107 0408 24Г9999 400
107 0411 24Г9999 200
</t>
  </si>
  <si>
    <r>
      <rPr>
        <b/>
        <i/>
        <sz val="10"/>
        <rFont val="Times New Roman"/>
        <family val="1"/>
        <charset val="204"/>
      </rPr>
      <t>Контрольное событие программы 12.1.1.</t>
    </r>
    <r>
      <rPr>
        <i/>
        <sz val="10"/>
        <rFont val="Times New Roman"/>
        <family val="1"/>
        <charset val="204"/>
      </rPr>
      <t xml:space="preserve">
</t>
    </r>
    <r>
      <rPr>
        <sz val="10"/>
        <rFont val="Times New Roman"/>
        <family val="1"/>
        <charset val="204"/>
      </rPr>
      <t>Реконструкция технологического здания (площадью 1280 кв. м) и техническое перевооружение Иркутского укрупненного центра, включая оснащение автоматизированной системой организации воздушного движения, г. Иркутск завершены</t>
    </r>
  </si>
  <si>
    <t xml:space="preserve">Росавиация
начальник Управления радиотехнического обеспечения полетов и авиационной электросвязи  
Войтовский Э.А. </t>
  </si>
  <si>
    <r>
      <rPr>
        <b/>
        <i/>
        <sz val="10"/>
        <rFont val="Times New Roman"/>
        <family val="1"/>
        <charset val="204"/>
      </rPr>
      <t>Контрольное событие программы 12.1.2.</t>
    </r>
    <r>
      <rPr>
        <i/>
        <sz val="10"/>
        <rFont val="Times New Roman"/>
        <family val="1"/>
        <charset val="204"/>
      </rPr>
      <t xml:space="preserve">
</t>
    </r>
    <r>
      <rPr>
        <sz val="10"/>
        <rFont val="Times New Roman"/>
        <family val="1"/>
        <charset val="204"/>
      </rPr>
      <t>Реконструкция и техническое перевооружение комплекса средств УВД, РТОП и электросвязи аэропорта Петропавловск-Камчатский, включая оснащение автоматическим радиопеленгатором, АС ОрВД, КСА ПИВП, системой ближней навигации, вторичным моноимпульсным радиолокатором, аэродромным радиолокационным комплексом,  приемо-передающим радиоцентром, модернизацию трассового радиолокационного комплекса и трассовой радиолокационной позиции, г. Петропавловск-Камчатский завершены</t>
    </r>
  </si>
  <si>
    <t xml:space="preserve">Росавиация
начальник Управления радиотехнического обеспечения полетов и авиационной электросвязи  
Войтовский Э.А.  </t>
  </si>
  <si>
    <t xml:space="preserve">Мероприятие 12.2.
Развитие единой системы
авиационно-космического поиска и спасания
</t>
  </si>
  <si>
    <t xml:space="preserve">Росавиация
заместитель руководителя 
Ведерников А.В. </t>
  </si>
  <si>
    <t xml:space="preserve">Повышение уровня охвата территории Российской Федерации поисково-спасательным обеспечением полетов </t>
  </si>
  <si>
    <t>107 0408 24Г9999 400</t>
  </si>
  <si>
    <r>
      <rPr>
        <b/>
        <i/>
        <sz val="10"/>
        <rFont val="Times New Roman"/>
        <family val="1"/>
        <charset val="204"/>
      </rPr>
      <t>Контрольное событие программы 12.2.1.</t>
    </r>
    <r>
      <rPr>
        <i/>
        <sz val="10"/>
        <rFont val="Times New Roman"/>
        <family val="1"/>
        <charset val="204"/>
      </rPr>
      <t xml:space="preserve">
С</t>
    </r>
    <r>
      <rPr>
        <sz val="10"/>
        <rFont val="Times New Roman"/>
        <family val="1"/>
        <charset val="204"/>
      </rPr>
      <t>троительство зданий и сооружений для размещения Приволжского авиационного поисково-спасательного центра с координационным центром поиска и спасания завершено</t>
    </r>
  </si>
  <si>
    <r>
      <rPr>
        <b/>
        <i/>
        <sz val="10"/>
        <rFont val="Times New Roman"/>
        <family val="1"/>
        <charset val="204"/>
      </rPr>
      <t>Контрольное событие программы 12.2.2.</t>
    </r>
    <r>
      <rPr>
        <i/>
        <sz val="10"/>
        <rFont val="Times New Roman"/>
        <family val="1"/>
        <charset val="204"/>
      </rPr>
      <t xml:space="preserve">
</t>
    </r>
    <r>
      <rPr>
        <sz val="10"/>
        <rFont val="Times New Roman"/>
        <family val="1"/>
        <charset val="204"/>
      </rPr>
      <t>Строительство зданий и сооружений для размещения Дальневосточного авиационного поисково-спасательного центра с координационным центром поиска и спасания завершено</t>
    </r>
  </si>
  <si>
    <t xml:space="preserve">Росавиация
начальник Управления организации авиационно-космического поиска и спасания    
Прусов С.А. </t>
  </si>
  <si>
    <t>Мероприятие 12.3.
Строительство позиций и установка доплеровских метеорологических локаторов в районе аэродромов</t>
  </si>
  <si>
    <t>Росгидромет                                      
заместитель руководителя Росгидромета               
Макоско А.А.</t>
  </si>
  <si>
    <t>Повышение оправдываемости прогнозов погоды по аэродромам Российской Федерации до 87,5% в 2015 году, 88,2% в 2016 году</t>
  </si>
  <si>
    <t>169 0408 24Г9999 400</t>
  </si>
  <si>
    <r>
      <rPr>
        <b/>
        <i/>
        <sz val="10"/>
        <rFont val="Times New Roman"/>
        <family val="1"/>
        <charset val="204"/>
      </rPr>
      <t xml:space="preserve">Контрольное событие программы 12.3.1.                    </t>
    </r>
    <r>
      <rPr>
        <b/>
        <sz val="10"/>
        <rFont val="Times New Roman"/>
        <family val="1"/>
        <charset val="204"/>
      </rPr>
      <t xml:space="preserve">  </t>
    </r>
    <r>
      <rPr>
        <sz val="10"/>
        <rFont val="Times New Roman"/>
        <family val="1"/>
        <charset val="204"/>
      </rPr>
      <t xml:space="preserve"> 
Строительство 8 позиций и установка доплеровских метеорологических локаторов завершены</t>
    </r>
  </si>
  <si>
    <t>Росгидромет                                         
заместитель Руководителя Росгидромета                    
Макоско А.А.</t>
  </si>
  <si>
    <r>
      <rPr>
        <b/>
        <i/>
        <sz val="10"/>
        <rFont val="Times New Roman"/>
        <family val="1"/>
        <charset val="204"/>
      </rPr>
      <t>Контрольное событие программы 12.3.2.</t>
    </r>
    <r>
      <rPr>
        <i/>
        <sz val="10"/>
        <rFont val="Times New Roman"/>
        <family val="1"/>
        <charset val="204"/>
      </rPr>
      <t xml:space="preserve">                     </t>
    </r>
    <r>
      <rPr>
        <sz val="10"/>
        <rFont val="Times New Roman"/>
        <family val="1"/>
        <charset val="204"/>
      </rPr>
      <t xml:space="preserve">  
Строительство 12 позиций и установка доплеровских метеорологических локаторов завершены</t>
    </r>
  </si>
  <si>
    <t>Мероприятие 12.4. 
Техническое перевооружение авиационных метеорологических центров и станций</t>
  </si>
  <si>
    <t xml:space="preserve">Росгидромет                                     
заместитель Руководителя Росгидромета                    
Макоско А.А. </t>
  </si>
  <si>
    <r>
      <rPr>
        <b/>
        <i/>
        <sz val="10"/>
        <rFont val="Times New Roman"/>
        <family val="1"/>
        <charset val="204"/>
      </rPr>
      <t>Контрольное событие программы 12.4.</t>
    </r>
    <r>
      <rPr>
        <i/>
        <sz val="10"/>
        <rFont val="Times New Roman"/>
        <family val="1"/>
        <charset val="204"/>
      </rPr>
      <t xml:space="preserve">1.                     
</t>
    </r>
    <r>
      <rPr>
        <sz val="10"/>
        <rFont val="Times New Roman"/>
        <family val="1"/>
        <charset val="204"/>
      </rPr>
      <t>Техническое перевооружение 14  авиационных метеорологических центров и станций осуществлено</t>
    </r>
  </si>
  <si>
    <t xml:space="preserve">Росгидромет                                     
заместитель начальника Управления  гидрометеорологии и технического развития   
Степанов В.В.  </t>
  </si>
  <si>
    <t>Детальный план-график реализации государственной программы "Развитие транспортной системы" на 2014 год и на плановый период 2015 и 2016 годов</t>
  </si>
  <si>
    <r>
      <rPr>
        <b/>
        <i/>
        <sz val="10"/>
        <rFont val="Times New Roman"/>
        <family val="1"/>
        <charset val="204"/>
      </rPr>
      <t>Контрольное событие программы 11.3.1.</t>
    </r>
    <r>
      <rPr>
        <b/>
        <sz val="10"/>
        <rFont val="Times New Roman"/>
        <family val="1"/>
        <charset val="204"/>
      </rPr>
      <t xml:space="preserve">
</t>
    </r>
    <r>
      <rPr>
        <sz val="10"/>
        <rFont val="Times New Roman"/>
        <family val="1"/>
        <charset val="204"/>
      </rPr>
      <t>НИОКР по теме</t>
    </r>
    <r>
      <rPr>
        <b/>
        <sz val="10"/>
        <rFont val="Times New Roman"/>
        <family val="1"/>
        <charset val="204"/>
      </rPr>
      <t xml:space="preserve"> "</t>
    </r>
    <r>
      <rPr>
        <sz val="10"/>
        <rFont val="Times New Roman"/>
        <family val="1"/>
        <charset val="204"/>
      </rPr>
      <t xml:space="preserve">Концепция единой системы навигационно-информационного обеспечения транспортных коридоров, проходящих через территорию стран Таможенного союза, в целях развития экспорта транспортных услуг" выполнена </t>
    </r>
  </si>
  <si>
    <r>
      <rPr>
        <b/>
        <i/>
        <sz val="10"/>
        <rFont val="Times New Roman"/>
        <family val="1"/>
        <charset val="204"/>
      </rPr>
      <t>Контрольное событие программы 11.3.2.</t>
    </r>
    <r>
      <rPr>
        <b/>
        <sz val="10"/>
        <rFont val="Times New Roman"/>
        <family val="1"/>
        <charset val="204"/>
      </rPr>
      <t xml:space="preserve">
</t>
    </r>
    <r>
      <rPr>
        <sz val="10"/>
        <rFont val="Times New Roman"/>
        <family val="1"/>
        <charset val="204"/>
      </rPr>
      <t>НИОКР по теме</t>
    </r>
    <r>
      <rPr>
        <b/>
        <sz val="10"/>
        <rFont val="Times New Roman"/>
        <family val="1"/>
        <charset val="204"/>
      </rPr>
      <t xml:space="preserve"> "</t>
    </r>
    <r>
      <rPr>
        <sz val="10"/>
        <rFont val="Times New Roman"/>
        <family val="1"/>
        <charset val="204"/>
      </rPr>
      <t>Разработка научно обоснованных предложений о возможности и целесообразности заключения концессионных соглашений на строительство (реконструкцию) и эксплуатацию аэродромной инфраструктуры аэропортов гражданской авиации в Российской Федерации в целях развития экспорта транспортных услуг" выполнена</t>
    </r>
  </si>
  <si>
    <r>
      <rPr>
        <b/>
        <i/>
        <sz val="10"/>
        <rFont val="Times New Roman"/>
        <family val="1"/>
        <charset val="204"/>
      </rPr>
      <t>Контрольное событие программы 11.3.3.</t>
    </r>
    <r>
      <rPr>
        <sz val="10"/>
        <rFont val="Times New Roman"/>
        <family val="1"/>
        <charset val="204"/>
      </rPr>
      <t xml:space="preserve">
НИОКР по теме "Разработка научно обоснованных предложений по повышению конкурентоспособности международных транспортных коридоров с учетом развития приоритетных и формирования новых направлений торгово-экономического сотрудничества Российской Федерации и необходимости реализации транзитного потенциала страны" выполнена</t>
    </r>
  </si>
  <si>
    <t xml:space="preserve">Ространснадзор                                 
 начальник Финансового управления 
Соколова Е.А.
</t>
  </si>
  <si>
    <r>
      <rPr>
        <b/>
        <i/>
        <sz val="10"/>
        <rFont val="Times New Roman"/>
        <family val="1"/>
        <charset val="204"/>
      </rPr>
      <t>Контрольное событие программы 5.1.1.4.</t>
    </r>
    <r>
      <rPr>
        <sz val="10"/>
        <rFont val="Times New Roman"/>
        <family val="1"/>
        <charset val="204"/>
      </rPr>
      <t xml:space="preserve">
Сведения об административных правонарушениях в сфере экономики Ространснадзора за 2013 г. (форма 1-АЭ) подготовлены  и представлены в Росстат России</t>
    </r>
  </si>
  <si>
    <r>
      <rPr>
        <b/>
        <i/>
        <sz val="10"/>
        <rFont val="Times New Roman"/>
        <family val="1"/>
        <charset val="204"/>
      </rPr>
      <t>Контрольное событие программы 5.1.1.5.</t>
    </r>
    <r>
      <rPr>
        <sz val="10"/>
        <rFont val="Times New Roman"/>
        <family val="1"/>
        <charset val="204"/>
      </rPr>
      <t xml:space="preserve">
Сведения о дополнительном профессиональном образовании федеральных государственных гражданских служащих Ространснадзора в 2013 г. (форма 2-ГС (ГЗ) подготовлены и представлены в Росстат России </t>
    </r>
  </si>
  <si>
    <r>
      <rPr>
        <b/>
        <i/>
        <sz val="10"/>
        <rFont val="Times New Roman"/>
        <family val="1"/>
        <charset val="204"/>
      </rPr>
      <t>Контрольное событие программы 5.1.1.6.</t>
    </r>
    <r>
      <rPr>
        <i/>
        <sz val="10"/>
        <rFont val="Times New Roman"/>
        <family val="1"/>
        <charset val="204"/>
      </rPr>
      <t xml:space="preserve">
</t>
    </r>
    <r>
      <rPr>
        <sz val="10"/>
        <rFont val="Times New Roman"/>
        <family val="1"/>
        <charset val="204"/>
      </rPr>
      <t xml:space="preserve"> Сводный план проведения плановых проверок (Центральный аппарат) в 2016 году сформирован и размещен на официальном сайте Генеральной прокуратуры Российской Федерации </t>
    </r>
  </si>
  <si>
    <t xml:space="preserve">Ространснадзор                      
начальник Правового управления                                    
Ефимов Д.Г. 
</t>
  </si>
  <si>
    <r>
      <rPr>
        <b/>
        <i/>
        <sz val="10"/>
        <rFont val="Times New Roman"/>
        <family val="1"/>
        <charset val="204"/>
      </rPr>
      <t>Контрольное событие программы 5.1.1.7.</t>
    </r>
    <r>
      <rPr>
        <i/>
        <sz val="10"/>
        <rFont val="Times New Roman"/>
        <family val="1"/>
        <charset val="204"/>
      </rPr>
      <t xml:space="preserve">
</t>
    </r>
    <r>
      <rPr>
        <sz val="10"/>
        <rFont val="Times New Roman"/>
        <family val="1"/>
        <charset val="204"/>
      </rPr>
      <t xml:space="preserve"> Сводный план проведения плановых проверок (Центральный аппарат) в 2017 году сформирован и размещен на официальном сайте Генеральной прокуратуры Российской Федерации </t>
    </r>
  </si>
  <si>
    <r>
      <rPr>
        <b/>
        <i/>
        <sz val="10"/>
        <rFont val="Times New Roman"/>
        <family val="1"/>
        <charset val="204"/>
      </rPr>
      <t>Контрольное событие программы 5.1.1.8.</t>
    </r>
    <r>
      <rPr>
        <i/>
        <sz val="10"/>
        <rFont val="Times New Roman"/>
        <family val="1"/>
        <charset val="204"/>
      </rPr>
      <t xml:space="preserve">
</t>
    </r>
    <r>
      <rPr>
        <sz val="10"/>
        <rFont val="Times New Roman"/>
        <family val="1"/>
        <charset val="204"/>
      </rPr>
      <t>Доля плановых проверок, проведенных в установленные сроки в 2015 году, составила 100 процентов</t>
    </r>
  </si>
  <si>
    <r>
      <rPr>
        <b/>
        <i/>
        <sz val="10"/>
        <rFont val="Times New Roman"/>
        <family val="1"/>
        <charset val="204"/>
      </rPr>
      <t>Контрольное событие программы 5.1.1.9.</t>
    </r>
    <r>
      <rPr>
        <i/>
        <sz val="10"/>
        <rFont val="Times New Roman"/>
        <family val="1"/>
        <charset val="204"/>
      </rPr>
      <t xml:space="preserve">
</t>
    </r>
    <r>
      <rPr>
        <sz val="10"/>
        <rFont val="Times New Roman"/>
        <family val="1"/>
        <charset val="204"/>
      </rPr>
      <t>Доля плановых проверок, проведенных в установленные сроки в 2016 году, составила 100 процентов</t>
    </r>
  </si>
  <si>
    <r>
      <rPr>
        <b/>
        <i/>
        <sz val="10"/>
        <rFont val="Times New Roman"/>
        <family val="1"/>
        <charset val="204"/>
      </rPr>
      <t>Контрольное событие программы 5.1.1.10.</t>
    </r>
    <r>
      <rPr>
        <sz val="10"/>
        <rFont val="Times New Roman"/>
        <family val="1"/>
        <charset val="204"/>
      </rPr>
      <t xml:space="preserve">
Доклад об осуществлении контрольно-надзорной деятельности Ространснадзора в 2014 году в соответствии с постановлением Правительства Российской Федерации от 05.04.2010 № 215 подготовлен и представлен в Минэкономразвития России </t>
    </r>
  </si>
  <si>
    <r>
      <rPr>
        <b/>
        <i/>
        <sz val="10"/>
        <rFont val="Times New Roman"/>
        <family val="1"/>
        <charset val="204"/>
      </rPr>
      <t>Контрольное событие программы 5.1.1.11.</t>
    </r>
    <r>
      <rPr>
        <sz val="10"/>
        <rFont val="Times New Roman"/>
        <family val="1"/>
        <charset val="204"/>
      </rPr>
      <t xml:space="preserve">
Доклад об осуществлении контрольно-надзорной деятельности Ространснадзора в 2015 году в соответствии с постановлением Правительства Российской Федерации от 05.04.2010 № 215 подготовлен и представлен в Минэкономразвития России </t>
    </r>
  </si>
  <si>
    <r>
      <rPr>
        <b/>
        <i/>
        <sz val="10"/>
        <rFont val="Times New Roman"/>
        <family val="1"/>
        <charset val="204"/>
      </rPr>
      <t>Контрольное событие программы 5.1.1.12.</t>
    </r>
    <r>
      <rPr>
        <i/>
        <sz val="10"/>
        <rFont val="Times New Roman"/>
        <family val="1"/>
        <charset val="204"/>
      </rPr>
      <t xml:space="preserve">
</t>
    </r>
    <r>
      <rPr>
        <sz val="10"/>
        <rFont val="Times New Roman"/>
        <family val="1"/>
        <charset val="204"/>
      </rPr>
      <t xml:space="preserve">Сметы для территориальных органов Ространснадзора на 2015 год утверждены </t>
    </r>
  </si>
  <si>
    <r>
      <rPr>
        <b/>
        <i/>
        <sz val="10"/>
        <rFont val="Times New Roman"/>
        <family val="1"/>
        <charset val="204"/>
      </rPr>
      <t>Контрольное событие программы 5.1.1.13.</t>
    </r>
    <r>
      <rPr>
        <i/>
        <sz val="10"/>
        <rFont val="Times New Roman"/>
        <family val="1"/>
        <charset val="204"/>
      </rPr>
      <t xml:space="preserve">
</t>
    </r>
    <r>
      <rPr>
        <sz val="10"/>
        <rFont val="Times New Roman"/>
        <family val="1"/>
        <charset val="204"/>
      </rPr>
      <t xml:space="preserve">Сметы для территориальных органов Ространснадзора на 2016 год утверждены </t>
    </r>
  </si>
  <si>
    <r>
      <rPr>
        <b/>
        <i/>
        <sz val="10"/>
        <rFont val="Times New Roman"/>
        <family val="1"/>
        <charset val="204"/>
      </rPr>
      <t>Контрольное событие программы 5.1.1.14.</t>
    </r>
    <r>
      <rPr>
        <sz val="10"/>
        <rFont val="Times New Roman"/>
        <family val="1"/>
        <charset val="204"/>
      </rPr>
      <t xml:space="preserve">
Сведения об административных правонарушениях в сфере экономики Ространснадзора за 2014 г. (форма 1-АЭ) подготовлены  и представлены в Росстат России</t>
    </r>
  </si>
  <si>
    <r>
      <rPr>
        <b/>
        <i/>
        <sz val="10"/>
        <rFont val="Times New Roman"/>
        <family val="1"/>
        <charset val="204"/>
      </rPr>
      <t>Контрольное событие программы 5.1.1.15.</t>
    </r>
    <r>
      <rPr>
        <sz val="10"/>
        <rFont val="Times New Roman"/>
        <family val="1"/>
        <charset val="204"/>
      </rPr>
      <t xml:space="preserve">
Сведения об административных правонарушениях в сфере экономики Ространснадзора за 2015 г. (форма 1-АЭ) подготовлены  и представлены в Росстат России</t>
    </r>
  </si>
  <si>
    <r>
      <rPr>
        <b/>
        <i/>
        <sz val="10"/>
        <rFont val="Times New Roman"/>
        <family val="1"/>
        <charset val="204"/>
      </rPr>
      <t>Контрольное событие программы 5.1.1.16.</t>
    </r>
    <r>
      <rPr>
        <sz val="10"/>
        <rFont val="Times New Roman"/>
        <family val="1"/>
        <charset val="204"/>
      </rPr>
      <t xml:space="preserve">
Сведения о дополнительном профессиональном образовании федеральных государственных гражданских служащих Ространснадзора в 2014 г. (форма 2-ГС (ГЗ) подготовлены и представлены в Росстат России </t>
    </r>
  </si>
  <si>
    <t>Ространснадзор                      
начальник Административного управления                                               Филиппов В.Л.</t>
  </si>
  <si>
    <r>
      <rPr>
        <b/>
        <i/>
        <sz val="10"/>
        <rFont val="Times New Roman"/>
        <family val="1"/>
        <charset val="204"/>
      </rPr>
      <t>Контрольное событие программы 5.1.1.17.</t>
    </r>
    <r>
      <rPr>
        <sz val="10"/>
        <rFont val="Times New Roman"/>
        <family val="1"/>
        <charset val="204"/>
      </rPr>
      <t xml:space="preserve">
Сведения о дополнительном профессиональном образовании федеральных государственных гражданских служащих Ространснадзора в 2015 г. (форма 2-ГС (ГЗ) подготовлены и представлены в Росстат России </t>
    </r>
  </si>
  <si>
    <r>
      <t xml:space="preserve">Контрольное событие  программы 5.1.1.18.
</t>
    </r>
    <r>
      <rPr>
        <sz val="10"/>
        <rFont val="Times New Roman"/>
        <family val="1"/>
        <charset val="204"/>
      </rPr>
      <t xml:space="preserve">Отчет о ходе реализации и оценке эффективности  государственной программы Российской Федерации «Развитие транспортной системы» в части государственного контроля и надзора в сфере транспорта за  2014 г. представлен
</t>
    </r>
  </si>
  <si>
    <r>
      <t xml:space="preserve">Контрольное событие  программы 5.1.1.19.
</t>
    </r>
    <r>
      <rPr>
        <sz val="10"/>
        <rFont val="Times New Roman"/>
        <family val="1"/>
        <charset val="204"/>
      </rPr>
      <t xml:space="preserve">Отчет о ходе реализации и оценке эффективности  государственной программы Российской Федерации «Развитие транспортной системы» в части государственного контроля и надзора в сфере транспорта  за  2015 г. представлен
</t>
    </r>
  </si>
  <si>
    <t xml:space="preserve">Ространснадзор                      
заместители руководителя Ространснадзора:                                  
 Долгалева А.В.
</t>
  </si>
  <si>
    <r>
      <rPr>
        <b/>
        <sz val="10"/>
        <rFont val="Times New Roman"/>
        <family val="1"/>
        <charset val="204"/>
      </rPr>
      <t xml:space="preserve">Мероприятие 5.1.2.   </t>
    </r>
    <r>
      <rPr>
        <b/>
        <i/>
        <sz val="10"/>
        <rFont val="Times New Roman"/>
        <family val="1"/>
        <charset val="204"/>
      </rPr>
      <t xml:space="preserve">                                   </t>
    </r>
    <r>
      <rPr>
        <i/>
        <sz val="10"/>
        <rFont val="Times New Roman"/>
        <family val="1"/>
        <charset val="204"/>
      </rPr>
      <t xml:space="preserve"> 
</t>
    </r>
    <r>
      <rPr>
        <sz val="10"/>
        <rFont val="Times New Roman"/>
        <family val="1"/>
        <charset val="204"/>
      </rPr>
      <t>Научное обеспечение реализации подпрограммы</t>
    </r>
  </si>
  <si>
    <t xml:space="preserve">Ространснадзор 
заместитель руководителя Ространснадзора                                  
Долгалева А.В.
</t>
  </si>
  <si>
    <t>106 0411 2450019 200</t>
  </si>
  <si>
    <r>
      <rPr>
        <b/>
        <i/>
        <sz val="10"/>
        <rFont val="Times New Roman"/>
        <family val="1"/>
        <charset val="204"/>
      </rPr>
      <t>Контрольное событие  программы 5.1.2.1.</t>
    </r>
    <r>
      <rPr>
        <i/>
        <sz val="10"/>
        <rFont val="Times New Roman"/>
        <family val="1"/>
        <charset val="204"/>
      </rPr>
      <t xml:space="preserve">
</t>
    </r>
    <r>
      <rPr>
        <sz val="10"/>
        <rFont val="Times New Roman"/>
        <family val="1"/>
        <charset val="204"/>
      </rPr>
      <t>Тема НИОКР "Разработка коцепции риск-ориентированной модели реализации контрольно-надзорных функций и полномочий Ространснадзора"  выполнена</t>
    </r>
  </si>
  <si>
    <r>
      <rPr>
        <b/>
        <i/>
        <sz val="10"/>
        <rFont val="Times New Roman"/>
        <family val="1"/>
        <charset val="204"/>
      </rPr>
      <t>Контрольное событие  программы 5.1.2.2.</t>
    </r>
    <r>
      <rPr>
        <i/>
        <sz val="10"/>
        <rFont val="Times New Roman"/>
        <family val="1"/>
        <charset val="204"/>
      </rPr>
      <t xml:space="preserve">
</t>
    </r>
    <r>
      <rPr>
        <sz val="10"/>
        <rFont val="Times New Roman"/>
        <family val="1"/>
        <charset val="204"/>
      </rPr>
      <t>Тема НИОКР "Актуализация системных решений и требований к аппаратно-программной платформе ЕИАС на основе единых стандартов хранения и обработки информации (системный проект)"  выполнена</t>
    </r>
  </si>
  <si>
    <t>Подпрограмма 6.  Развитие скоростных автомобильных дорог на условиях государственно-частного партнерства</t>
  </si>
  <si>
    <t xml:space="preserve">Минтранс России 
заместитель Министра транспорта
Цыденов А.С.
</t>
  </si>
  <si>
    <t xml:space="preserve">Основное мероприятие 6.1.                                             
Организация развития автомобильных дорог Государственной компании "Российские автомобильные дороги" </t>
  </si>
  <si>
    <t>Минтранс России
директор Департамента государственной политики в области дорожного хозяйства                   
Костюченко И.В.</t>
  </si>
  <si>
    <t>Обеспечение реализации программы деятельности Государственной компании «Автодор»</t>
  </si>
  <si>
    <r>
      <rPr>
        <b/>
        <sz val="10"/>
        <rFont val="Times New Roman"/>
        <family val="1"/>
        <charset val="204"/>
      </rPr>
      <t>Мероприятие 6.1.1.</t>
    </r>
    <r>
      <rPr>
        <sz val="10"/>
        <rFont val="Times New Roman"/>
        <family val="1"/>
        <charset val="204"/>
      </rPr>
      <t xml:space="preserve">
Предоставление субсидии Государственной компании "Российские автомобильные дороги"  в виде  имущественного взноса Российской Федерации</t>
    </r>
  </si>
  <si>
    <t xml:space="preserve">Минтранс России
директор Департамента экономики и финансов
Горбачик Т.В.             
</t>
  </si>
  <si>
    <t>Доведение доли протяженности автомобильных дорог ГК «Автодор»  введенных в эксплуатацию в результате строительства (реконструкции) и/или обслуживаемых по комплексным долгосрочным контрактам продолжительностью 4 года  и более  с частным финансированием в 2015 году до 28,7% и в 2016 году до 54,5%</t>
  </si>
  <si>
    <t>103 0409 2466513 800</t>
  </si>
  <si>
    <r>
      <rPr>
        <b/>
        <i/>
        <sz val="10"/>
        <rFont val="Times New Roman"/>
        <family val="1"/>
        <charset val="204"/>
      </rPr>
      <t>Контрольное событие программы 6.1.1.1.</t>
    </r>
    <r>
      <rPr>
        <i/>
        <sz val="10"/>
        <rFont val="Times New Roman"/>
        <family val="1"/>
        <charset val="204"/>
      </rPr>
      <t xml:space="preserve">
</t>
    </r>
    <r>
      <rPr>
        <sz val="10"/>
        <rFont val="Times New Roman"/>
        <family val="1"/>
        <charset val="204"/>
      </rPr>
      <t>Договор о предоставлении субсидии Государственной компании "Российские автомобильные дороги" в виде  имущественного взноса Российской Федерации в 2014 году заключен</t>
    </r>
  </si>
  <si>
    <r>
      <rPr>
        <b/>
        <i/>
        <sz val="10"/>
        <rFont val="Times New Roman"/>
        <family val="1"/>
        <charset val="204"/>
      </rPr>
      <t>Контрольное событие программы 6.1.1.2.</t>
    </r>
    <r>
      <rPr>
        <i/>
        <sz val="10"/>
        <rFont val="Times New Roman"/>
        <family val="1"/>
        <charset val="204"/>
      </rPr>
      <t xml:space="preserve">
</t>
    </r>
    <r>
      <rPr>
        <sz val="10"/>
        <rFont val="Times New Roman"/>
        <family val="1"/>
        <charset val="204"/>
      </rPr>
      <t>Договор о предоставлении субсидии Государственной компании "Российские автомобильные дороги" в виде  имущественного взноса Российской Федерации в 2015 году заключен</t>
    </r>
  </si>
  <si>
    <r>
      <rPr>
        <b/>
        <i/>
        <sz val="10"/>
        <rFont val="Times New Roman"/>
        <family val="1"/>
        <charset val="204"/>
      </rPr>
      <t>Контрольное событие  программы 6.1.1.3.</t>
    </r>
    <r>
      <rPr>
        <i/>
        <sz val="10"/>
        <rFont val="Times New Roman"/>
        <family val="1"/>
        <charset val="204"/>
      </rPr>
      <t xml:space="preserve">
</t>
    </r>
    <r>
      <rPr>
        <sz val="10"/>
        <rFont val="Times New Roman"/>
        <family val="1"/>
        <charset val="204"/>
      </rPr>
      <t>Договор о предоставлении субсидии Государственной компании "Российские автомобильные дороги" в виде  имущественного взноса Российской Федерации в 2016 году заключен</t>
    </r>
  </si>
  <si>
    <r>
      <rPr>
        <b/>
        <i/>
        <sz val="10"/>
        <rFont val="Times New Roman"/>
        <family val="1"/>
        <charset val="204"/>
      </rPr>
      <t>Контрольное событие программы 6.1.1.4.</t>
    </r>
    <r>
      <rPr>
        <i/>
        <sz val="10"/>
        <rFont val="Times New Roman"/>
        <family val="1"/>
        <charset val="204"/>
      </rPr>
      <t xml:space="preserve">
</t>
    </r>
    <r>
      <rPr>
        <sz val="10"/>
        <rFont val="Times New Roman"/>
        <family val="1"/>
        <charset val="204"/>
      </rPr>
      <t>Субсидии Государственной компании "Российские автомобильные дороги" в виде  имущественного взноса Российской Федерации в 2014 году предоставлены</t>
    </r>
  </si>
  <si>
    <r>
      <rPr>
        <b/>
        <i/>
        <sz val="10"/>
        <rFont val="Times New Roman"/>
        <family val="1"/>
        <charset val="204"/>
      </rPr>
      <t>Контрольное событие программы 6.1.1.5.</t>
    </r>
    <r>
      <rPr>
        <i/>
        <sz val="10"/>
        <rFont val="Times New Roman"/>
        <family val="1"/>
        <charset val="204"/>
      </rPr>
      <t xml:space="preserve">
</t>
    </r>
    <r>
      <rPr>
        <sz val="10"/>
        <rFont val="Times New Roman"/>
        <family val="1"/>
        <charset val="204"/>
      </rPr>
      <t>Субсидии Государственной компании "Российские автомобильные дороги" в виде  имущественного взноса Российской Федерации в 2015 году предоставлены</t>
    </r>
  </si>
  <si>
    <r>
      <rPr>
        <b/>
        <i/>
        <sz val="10"/>
        <rFont val="Times New Roman"/>
        <family val="1"/>
        <charset val="204"/>
      </rPr>
      <t>Контрольное событие программы 6.1.1.6.</t>
    </r>
    <r>
      <rPr>
        <i/>
        <sz val="10"/>
        <rFont val="Times New Roman"/>
        <family val="1"/>
        <charset val="204"/>
      </rPr>
      <t xml:space="preserve">
</t>
    </r>
    <r>
      <rPr>
        <sz val="10"/>
        <rFont val="Times New Roman"/>
        <family val="1"/>
        <charset val="204"/>
      </rPr>
      <t>Субсидии Государственной компании "Российские автомобильные дороги" в виде  имущественного взноса Российской Федерации в 2016 году предоставлены</t>
    </r>
  </si>
  <si>
    <r>
      <rPr>
        <b/>
        <i/>
        <sz val="10"/>
        <rFont val="Times New Roman"/>
        <family val="1"/>
        <charset val="204"/>
      </rPr>
      <t>Контрольное событие программы  6.1.1.7.</t>
    </r>
    <r>
      <rPr>
        <i/>
        <sz val="10"/>
        <rFont val="Times New Roman"/>
        <family val="1"/>
        <charset val="204"/>
      </rPr>
      <t xml:space="preserve">
</t>
    </r>
    <r>
      <rPr>
        <sz val="10"/>
        <rFont val="Times New Roman"/>
        <family val="1"/>
        <charset val="204"/>
      </rPr>
      <t>Концессионное соглашение о  строительстве скоростной автомобильной дороги Москва-Санкт-Петербург на участке км 543 - км 684 (с последующей эксплуатацией на платной основе) в Ленинградской области, заключено</t>
    </r>
  </si>
  <si>
    <r>
      <rPr>
        <b/>
        <i/>
        <sz val="10"/>
        <rFont val="Times New Roman"/>
        <family val="1"/>
        <charset val="204"/>
      </rPr>
      <t>Контрольное событие программы</t>
    </r>
    <r>
      <rPr>
        <i/>
        <sz val="10"/>
        <rFont val="Times New Roman"/>
        <family val="1"/>
        <charset val="204"/>
      </rPr>
      <t xml:space="preserve"> </t>
    </r>
    <r>
      <rPr>
        <b/>
        <i/>
        <sz val="10"/>
        <rFont val="Times New Roman"/>
        <family val="1"/>
        <charset val="204"/>
      </rPr>
      <t xml:space="preserve">6.1.1.8. </t>
    </r>
    <r>
      <rPr>
        <i/>
        <sz val="10"/>
        <rFont val="Times New Roman"/>
        <family val="1"/>
        <charset val="204"/>
      </rPr>
      <t xml:space="preserve">
</t>
    </r>
    <r>
      <rPr>
        <sz val="10"/>
        <rFont val="Times New Roman"/>
        <family val="1"/>
        <charset val="204"/>
      </rPr>
      <t>Строительство многофункциональной зоны дорожного сервиса на 1264  км автомобильной дорогой М-4 "Дон" завершено</t>
    </r>
  </si>
  <si>
    <r>
      <rPr>
        <b/>
        <i/>
        <sz val="10"/>
        <rFont val="Times New Roman"/>
        <family val="1"/>
        <charset val="204"/>
      </rPr>
      <t xml:space="preserve">Контрольное событие программы 6.1.1.9. </t>
    </r>
    <r>
      <rPr>
        <sz val="10"/>
        <rFont val="Times New Roman"/>
        <family val="1"/>
        <charset val="204"/>
      </rPr>
      <t xml:space="preserve">
Платные участки на автомобильных дорогах Государственной компании "Российские автомобильные дороги"  протяженностью 114,6 км в 2014 году введены в эксплуатацию</t>
    </r>
  </si>
  <si>
    <r>
      <rPr>
        <b/>
        <i/>
        <sz val="10"/>
        <rFont val="Times New Roman"/>
        <family val="1"/>
        <charset val="204"/>
      </rPr>
      <t xml:space="preserve">Контрольное событие программы 6.1.1.10. </t>
    </r>
    <r>
      <rPr>
        <sz val="10"/>
        <rFont val="Times New Roman"/>
        <family val="1"/>
        <charset val="204"/>
      </rPr>
      <t xml:space="preserve">
Платные участки на автомобильных дорогах Государственной компании  "Российские автомобильные дороги"  протяженностью 348,7 км в 2015 году введены в эксплуатацию</t>
    </r>
  </si>
  <si>
    <t xml:space="preserve">31.12.2015
</t>
  </si>
  <si>
    <r>
      <rPr>
        <b/>
        <i/>
        <sz val="10"/>
        <rFont val="Times New Roman"/>
        <family val="1"/>
        <charset val="204"/>
      </rPr>
      <t xml:space="preserve">Контрольное событие программы  6.1.1.11. </t>
    </r>
    <r>
      <rPr>
        <sz val="10"/>
        <rFont val="Times New Roman"/>
        <family val="1"/>
        <charset val="204"/>
      </rPr>
      <t xml:space="preserve">
Платные участки на автомобильных дорогах Государственной компании  "Российские автомобильные дороги"  протяженностью 179,5 км в 2016 году введены в эксплуатацию</t>
    </r>
  </si>
  <si>
    <t xml:space="preserve">31.12.2016
</t>
  </si>
  <si>
    <t xml:space="preserve">Основное мероприятие 6.2.
Капитальный ремонт, ремонт и содержание автомобильных дорог федерального значения, переданных в доверительное управление Государственной компании "Российские автомобильные дороги"  </t>
  </si>
  <si>
    <t>Обеспечение эксплуатации автомобильных дорог, переданных в доверительное управление Государственной компании «Автодор»</t>
  </si>
  <si>
    <r>
      <rPr>
        <b/>
        <sz val="10"/>
        <rFont val="Times New Roman"/>
        <family val="1"/>
        <charset val="204"/>
      </rPr>
      <t>Мероприятие 6.2.1.</t>
    </r>
    <r>
      <rPr>
        <sz val="10"/>
        <rFont val="Times New Roman"/>
        <family val="1"/>
        <charset val="204"/>
      </rPr>
      <t xml:space="preserve">
Предоставление субсидий Государственной компании "Российские автомобильные дороги" на осуществление деятельности по доверительному управлению автомобильными дорогами Государственной компании</t>
    </r>
  </si>
  <si>
    <t xml:space="preserve">Минтранс России
Директор Департамента экономики и финансов
Горбачик Т.В.             </t>
  </si>
  <si>
    <t>Доведение доли протяженности автомобильных дорог общего пользования федерального значения, переданных в доверительное управление ГК «Автодор», соответствующих нормативным требованиям к транспортно-эксплуатационным показателям в  2015 году до 67,4%, в 2016 году до 70,5%</t>
  </si>
  <si>
    <t>103 0409 2466515 800</t>
  </si>
  <si>
    <r>
      <rPr>
        <b/>
        <i/>
        <sz val="10"/>
        <rFont val="Times New Roman"/>
        <family val="1"/>
        <charset val="204"/>
      </rPr>
      <t>Контрольное событие программы 6.2.1.1.</t>
    </r>
    <r>
      <rPr>
        <i/>
        <sz val="10"/>
        <rFont val="Times New Roman"/>
        <family val="1"/>
        <charset val="204"/>
      </rPr>
      <t xml:space="preserve">
</t>
    </r>
    <r>
      <rPr>
        <sz val="10"/>
        <rFont val="Times New Roman"/>
        <family val="1"/>
        <charset val="204"/>
      </rPr>
      <t>Договор о предоставлении субсидий Государственной компании "Российские автомобильные дороги"  на осуществление деятельности по доверительному управлению автомобильными дорогами  в 2014 году заключен</t>
    </r>
  </si>
  <si>
    <r>
      <rPr>
        <b/>
        <i/>
        <sz val="10"/>
        <rFont val="Times New Roman"/>
        <family val="1"/>
        <charset val="204"/>
      </rPr>
      <t>Контрольное событие программы 6.2.1.2.</t>
    </r>
    <r>
      <rPr>
        <i/>
        <sz val="10"/>
        <rFont val="Times New Roman"/>
        <family val="1"/>
        <charset val="204"/>
      </rPr>
      <t xml:space="preserve">
</t>
    </r>
    <r>
      <rPr>
        <sz val="10"/>
        <rFont val="Times New Roman"/>
        <family val="1"/>
        <charset val="204"/>
      </rPr>
      <t xml:space="preserve"> Договор о предоставлении субсидий Государственной компании "Российские автомобильные дороги"  на осуществление деятельности по доверительному управлению автомобильными дорогами  в 2015 году заключен</t>
    </r>
  </si>
  <si>
    <r>
      <rPr>
        <b/>
        <i/>
        <sz val="10"/>
        <rFont val="Times New Roman"/>
        <family val="1"/>
        <charset val="204"/>
      </rPr>
      <t>Контрольное событие программы 6.2.1.3.</t>
    </r>
    <r>
      <rPr>
        <i/>
        <sz val="10"/>
        <rFont val="Times New Roman"/>
        <family val="1"/>
        <charset val="204"/>
      </rPr>
      <t xml:space="preserve">
</t>
    </r>
    <r>
      <rPr>
        <sz val="10"/>
        <rFont val="Times New Roman"/>
        <family val="1"/>
        <charset val="204"/>
      </rPr>
      <t>Договор о предоставлении субсидий Государственной компании "Российские автомобильные дороги"  на осуществление деятельности по доверительному управлению автомобильными дорогами  в 2016 году заключен</t>
    </r>
  </si>
  <si>
    <r>
      <rPr>
        <b/>
        <i/>
        <sz val="10"/>
        <rFont val="Times New Roman"/>
        <family val="1"/>
        <charset val="204"/>
      </rPr>
      <t>Контрольное событие программы 6.2.1.4.</t>
    </r>
    <r>
      <rPr>
        <i/>
        <sz val="10"/>
        <rFont val="Times New Roman"/>
        <family val="1"/>
        <charset val="204"/>
      </rPr>
      <t xml:space="preserve">
</t>
    </r>
    <r>
      <rPr>
        <sz val="10"/>
        <rFont val="Times New Roman"/>
        <family val="1"/>
        <charset val="204"/>
      </rPr>
      <t>Субсидии Государственной компании "Российские автомобильные дороги"  на осуществление деятельности по доверительному управлению автомобильными дорогами  в 2014 году предоставлены</t>
    </r>
  </si>
  <si>
    <r>
      <rPr>
        <b/>
        <i/>
        <sz val="10"/>
        <rFont val="Times New Roman"/>
        <family val="1"/>
        <charset val="204"/>
      </rPr>
      <t>Контрольное событие программы 6.2.1.5.</t>
    </r>
    <r>
      <rPr>
        <i/>
        <sz val="10"/>
        <rFont val="Times New Roman"/>
        <family val="1"/>
        <charset val="204"/>
      </rPr>
      <t xml:space="preserve">
</t>
    </r>
    <r>
      <rPr>
        <sz val="10"/>
        <rFont val="Times New Roman"/>
        <family val="1"/>
        <charset val="204"/>
      </rPr>
      <t>Субсидии Государственной компании "Российские автомобильные дороги"  на осуществление деятельности по доверительному управлению автомобильными дорогами  в 2015 году предоставлены</t>
    </r>
  </si>
  <si>
    <r>
      <rPr>
        <b/>
        <i/>
        <sz val="10"/>
        <rFont val="Times New Roman"/>
        <family val="1"/>
        <charset val="204"/>
      </rPr>
      <t>Контрольное событие программы 6.2.1.6.</t>
    </r>
    <r>
      <rPr>
        <i/>
        <sz val="10"/>
        <rFont val="Times New Roman"/>
        <family val="1"/>
        <charset val="204"/>
      </rPr>
      <t xml:space="preserve">
</t>
    </r>
    <r>
      <rPr>
        <sz val="10"/>
        <rFont val="Times New Roman"/>
        <family val="1"/>
        <charset val="204"/>
      </rPr>
      <t>Субсидии Государственной компании "Российские автомобильные дороги"  на осуществление деятельности по доверительному управлению автомобильными дорогами  в 2016 году предоставлены</t>
    </r>
  </si>
  <si>
    <t>Подпрограмма 7. Транспортное обеспечение XXII Олимпийских зимних игр 2014 года в г. Сочи и XXVII Всемирной летней универсиады 2013 года в г. Казани</t>
  </si>
  <si>
    <t>Основное мероприятие 7.1.                               
Организация транспортного обеспечения подготовки и проведения XXII Олимпийских зимних игр 2014 года в г. Сочи и XXVII Всемирной летней универсиады 2013 года в г. Казани</t>
  </si>
  <si>
    <t>Минтранс России                 
директор Департамента государственной политики в области автомобильного и городского пассажирского транспорта
Бакирей А.С.</t>
  </si>
  <si>
    <t xml:space="preserve">Обеспечение подготовки и успешного проведения   XXII Олимпийских зимних игр 2014 года в г. Сочи и XXVII Всемирной летней универсиады 2013 года в г. Казани путем оказания качественных транспортных услуг </t>
  </si>
  <si>
    <r>
      <rPr>
        <b/>
        <sz val="10"/>
        <rFont val="Times New Roman"/>
        <family val="1"/>
        <charset val="204"/>
      </rPr>
      <t>Мероприятие 7.1.1.</t>
    </r>
    <r>
      <rPr>
        <sz val="10"/>
        <rFont val="Times New Roman"/>
        <family val="1"/>
        <charset val="204"/>
      </rPr>
      <t xml:space="preserve">                                            
Предоставление субсидии АНО «Транспортная дирекция Олимпийских игр» </t>
    </r>
  </si>
  <si>
    <t xml:space="preserve">Минтранс России                
директор Департамента экономики и финансов    
Горбачик Т.В.                 
</t>
  </si>
  <si>
    <t xml:space="preserve">Повышение качества  транспортного обслуживания участников и гостей в период подготовки и проведения XXII Олимпийских зимних игр и XI Паралимпийских зимних игр 2014 года в г. Сочи" </t>
  </si>
  <si>
    <t>103 0408 2476253 600</t>
  </si>
  <si>
    <r>
      <rPr>
        <b/>
        <i/>
        <sz val="10"/>
        <rFont val="Times New Roman"/>
        <family val="1"/>
        <charset val="204"/>
      </rPr>
      <t xml:space="preserve">Контрольное событие программы 7.1.1.1.          
 </t>
    </r>
    <r>
      <rPr>
        <sz val="10"/>
        <rFont val="Times New Roman"/>
        <family val="1"/>
        <charset val="204"/>
      </rPr>
      <t xml:space="preserve"> Логистический транспортный центр в г. Сочи в действие введен</t>
    </r>
  </si>
  <si>
    <t xml:space="preserve">Минтранс России 
 директор Департамента государственной политики в области автомобильного и городского пассажирского транспорта
Бакирей А.С.
</t>
  </si>
  <si>
    <r>
      <rPr>
        <b/>
        <i/>
        <sz val="10"/>
        <rFont val="Times New Roman"/>
        <family val="1"/>
        <charset val="204"/>
      </rPr>
      <t xml:space="preserve">Контрольное событие программы 7.1.1.2.          
</t>
    </r>
    <r>
      <rPr>
        <sz val="10"/>
        <rFont val="Times New Roman"/>
        <family val="1"/>
        <charset val="204"/>
      </rPr>
      <t>Центр управления дорожным движением в г. Сочи и автоматизированная система управления дорожным движением в действие введены</t>
    </r>
  </si>
  <si>
    <t xml:space="preserve">Минтранс России                                
директор Департамента государственной политики в области автомобильного и городского пассажирского транспорта                       
Бакирей А.С.                                            
</t>
  </si>
  <si>
    <r>
      <rPr>
        <b/>
        <i/>
        <sz val="10"/>
        <rFont val="Times New Roman"/>
        <family val="1"/>
        <charset val="204"/>
      </rPr>
      <t xml:space="preserve">Контрольное событие программы 7.1.1.3.          
</t>
    </r>
    <r>
      <rPr>
        <sz val="10"/>
        <rFont val="Times New Roman"/>
        <family val="1"/>
        <charset val="204"/>
      </rPr>
      <t>Специализированные автотранспортные парки по обслуживанию пасса-жирского автомобильного транспорта для перевозки участников и гостей XXII Олимпийских зимних игр и XI Паралимпийских зимних игр 2014 года в г. Сочи в количестве 7 единиц и организация парковочных мест в количестве 46 единиц на территории отдельной стоянки в действие введены</t>
    </r>
  </si>
  <si>
    <t xml:space="preserve">Минтранс России                                
директор Департамента государственной политики в области автомобильного и городского пассажирского транспорта                         
Бакирей А.С.                                           
</t>
  </si>
  <si>
    <r>
      <rPr>
        <b/>
        <sz val="10"/>
        <rFont val="Times New Roman"/>
        <family val="1"/>
        <charset val="204"/>
      </rPr>
      <t xml:space="preserve">Мероприятие 7.1.2.                                          </t>
    </r>
    <r>
      <rPr>
        <sz val="10"/>
        <rFont val="Times New Roman"/>
        <family val="1"/>
        <charset val="204"/>
      </rPr>
      <t xml:space="preserve"> 
Привлечение  круизных судов для организации проживания персонала и клиентских групп</t>
    </r>
  </si>
  <si>
    <t>Привлечение в требуемом количестве круизных судов для организации проживания персонала и клиентских групп</t>
  </si>
  <si>
    <t>110 0408 2476563 800</t>
  </si>
  <si>
    <r>
      <rPr>
        <b/>
        <i/>
        <sz val="10"/>
        <rFont val="Times New Roman"/>
        <family val="1"/>
        <charset val="204"/>
      </rPr>
      <t>Контрольное событие программы 7.1.2.1</t>
    </r>
    <r>
      <rPr>
        <i/>
        <sz val="10"/>
        <rFont val="Times New Roman"/>
        <family val="1"/>
        <charset val="204"/>
      </rPr>
      <t>.</t>
    </r>
    <r>
      <rPr>
        <sz val="10"/>
        <rFont val="Times New Roman"/>
        <family val="1"/>
        <charset val="204"/>
      </rPr>
      <t xml:space="preserve"> 
Субсидии федеральному государственному унитарному предприятию "Росморпорт" на возмещение затрат по привлечению и обслуживанию круизных судов, используемых для организации проживания персонала и клиентских групп в 2014 году, предоставлены</t>
    </r>
  </si>
  <si>
    <t>Подпрограммы 8.  Обеспечение реализации государственной программы Российской Федерации «Развитие транспортной системы"</t>
  </si>
  <si>
    <t xml:space="preserve">Основное мероприятие 8.1.                                     
 Управление реализацией Программы </t>
  </si>
  <si>
    <t>Повышение эффективности  реализации Программы</t>
  </si>
  <si>
    <r>
      <rPr>
        <b/>
        <sz val="10"/>
        <rFont val="Times New Roman"/>
        <family val="1"/>
        <charset val="204"/>
      </rPr>
      <t xml:space="preserve">Мероприятие 8.1.1. </t>
    </r>
    <r>
      <rPr>
        <sz val="10"/>
        <rFont val="Times New Roman"/>
        <family val="1"/>
        <charset val="204"/>
      </rPr>
      <t xml:space="preserve">                                                       
Реализация мер, направленных на выполнение Минтрансом России функций по  выработке государственной политики и нормативно-правовому регулированию в установленной сфере деятельности</t>
    </r>
  </si>
  <si>
    <t>Минтранс России                                 
директор Департамента экономики и финансов                             
Горбачик Т.В.</t>
  </si>
  <si>
    <t>Эффективное выполнение Минтрансом России функций по обеспечению реализации Программы в 2014- 2016 годах</t>
  </si>
  <si>
    <t xml:space="preserve">103 0408 2480011 100
103 0408 2480019 200
103 0408 2480039 100
103 0408 2480039 200
103 0408 2480019 800
103 0108 2482794 800
103 0408 2486221 600
103 0408 2489999 800
103 0408 2480059 600
103 0408 2486223 600
103 0408 2480019 100
103 0408 2486061 600
103 0408 2486224 600
103 0408 2486567 800
103 0408 2483969 100
103 0408 2486231 600
</t>
  </si>
  <si>
    <r>
      <rPr>
        <b/>
        <i/>
        <sz val="10"/>
        <rFont val="Times New Roman"/>
        <family val="1"/>
        <charset val="204"/>
      </rPr>
      <t xml:space="preserve">Контрольное событие программы 8.1.1.1.
</t>
    </r>
    <r>
      <rPr>
        <sz val="10"/>
        <rFont val="Times New Roman"/>
        <family val="1"/>
        <charset val="204"/>
      </rPr>
      <t xml:space="preserve">Законопроект "О внесении изменений в отдельные законодательные акты Российской Федерации (в части приведения в соответствие с положениями технического регламента «Безопасность автомобильных дорог»)"  представлен в Правительство Российской Федерации 
</t>
    </r>
  </si>
  <si>
    <t>Минтранс России                          
директор Департамента государственной политики в области дорожного хозяйства                                     
Костюченко И.В.</t>
  </si>
  <si>
    <r>
      <rPr>
        <b/>
        <i/>
        <sz val="10"/>
        <rFont val="Times New Roman"/>
        <family val="1"/>
        <charset val="204"/>
      </rPr>
      <t xml:space="preserve">Контрольное событие программы  8.1.1.2. 
</t>
    </r>
    <r>
      <rPr>
        <sz val="10"/>
        <rFont val="Times New Roman"/>
        <family val="1"/>
        <charset val="204"/>
      </rPr>
      <t>Изменения в ГОСТ Р 50597-93 "Автомобильные дороги и улицы. Требования к эксплуатационному состоянию, допустимому по условиям обеспечения безопасности дорожного движения" для его приведения в соответствие с положениями Технического регламента Таможенного союза ТР ТС 014/2011 "Безопасность автомобильных дорог", утвержденного решением Комиссии Таможенного союза от 18 октября 2011 г. № 827, 
в том числе по обеспечению эксплуатации дорог, на проезжей части которых присутствует слой уплотненного снежного покрова, внесены</t>
    </r>
  </si>
  <si>
    <t>(1)  (2)</t>
  </si>
  <si>
    <t>Минтранс России                             
директор Департамента государственной политики в области дорожного хозяйства                                      
Костюченко И.В.</t>
  </si>
  <si>
    <r>
      <rPr>
        <b/>
        <i/>
        <sz val="10"/>
        <rFont val="Times New Roman"/>
        <family val="1"/>
        <charset val="204"/>
      </rPr>
      <t xml:space="preserve">Контрольное событие программы  8.1.1.3. 
</t>
    </r>
    <r>
      <rPr>
        <sz val="10"/>
        <rFont val="Times New Roman"/>
        <family val="1"/>
        <charset val="204"/>
      </rPr>
      <t xml:space="preserve">Стратегия развития внутреннего водного транспорта на период до 2030 года разработана
</t>
    </r>
  </si>
  <si>
    <r>
      <rPr>
        <b/>
        <i/>
        <sz val="10"/>
        <rFont val="Times New Roman"/>
        <family val="1"/>
        <charset val="204"/>
      </rPr>
      <t xml:space="preserve">Контрольное событие программы 8.1.1.4. 
</t>
    </r>
    <r>
      <rPr>
        <sz val="10"/>
        <rFont val="Times New Roman"/>
        <family val="1"/>
        <charset val="204"/>
      </rPr>
      <t xml:space="preserve">Стратегия развития морской портовой инфраструктуры на период до 2030 года разработана
</t>
    </r>
  </si>
  <si>
    <t>31.12..2015</t>
  </si>
  <si>
    <r>
      <rPr>
        <b/>
        <i/>
        <sz val="10"/>
        <rFont val="Times New Roman"/>
        <family val="1"/>
        <charset val="204"/>
      </rPr>
      <t xml:space="preserve">Контрольное событие программы 8.1.1.5. 
</t>
    </r>
    <r>
      <rPr>
        <sz val="10"/>
        <rFont val="Times New Roman"/>
        <family val="1"/>
        <charset val="204"/>
      </rPr>
      <t>Прогноз социально-экономического развития Российской Федерации в части транспортного комплекса на 2015 год и плановый период 2016-2017 годов подготовлен</t>
    </r>
  </si>
  <si>
    <t>Минтранс России                                 
директор Департамента экономики и финансов                                
Горбачик Т.В.</t>
  </si>
  <si>
    <r>
      <rPr>
        <b/>
        <i/>
        <sz val="10"/>
        <rFont val="Times New Roman"/>
        <family val="1"/>
        <charset val="204"/>
      </rPr>
      <t xml:space="preserve">Контрольное событие программы 8.1.1.6. </t>
    </r>
    <r>
      <rPr>
        <sz val="10"/>
        <rFont val="Times New Roman"/>
        <family val="1"/>
        <charset val="204"/>
      </rPr>
      <t xml:space="preserve">
Первая очередь информационно-аналитической системы государственного регулирования на транспорте в части решения первоочередных задач внедрена</t>
    </r>
  </si>
  <si>
    <t>Минтранс России                        
директор Департамента программ развития                                               
Семенов А.К.</t>
  </si>
  <si>
    <t>Минтранс России                                
директор Департамента экономики и финансов                                            
Горбачик Т.В.</t>
  </si>
  <si>
    <r>
      <rPr>
        <b/>
        <i/>
        <sz val="10"/>
        <rFont val="Times New Roman"/>
        <family val="1"/>
        <charset val="204"/>
      </rPr>
      <t xml:space="preserve">Контрольное событие программы  8.1.1.8.
</t>
    </r>
    <r>
      <rPr>
        <sz val="10"/>
        <rFont val="Times New Roman"/>
        <family val="1"/>
        <charset val="204"/>
      </rPr>
      <t xml:space="preserve">Стратегия развития железнодорожного транспорта на период до 2030 года  с учетом возможных изменений макроэкономических показателей социально-экономического развития Российской Федерации откорректирована
</t>
    </r>
  </si>
  <si>
    <t>Минтранс России                         
директор Департамента  государственной   политики в области железнодорожного  транспорта                           
Петренко В.А.</t>
  </si>
  <si>
    <r>
      <rPr>
        <b/>
        <i/>
        <sz val="10"/>
        <rFont val="Times New Roman"/>
        <family val="1"/>
        <charset val="204"/>
      </rPr>
      <t xml:space="preserve">Контрольное событие программы 8.1.1.9. 
</t>
    </r>
    <r>
      <rPr>
        <sz val="10"/>
        <rFont val="Times New Roman"/>
        <family val="1"/>
        <charset val="204"/>
      </rPr>
      <t>Прогноз социально-экономического развития Российской Федерации в части транспортного комплекса на 2016 год и плановый период 2017-2018 годов подготовлен</t>
    </r>
  </si>
  <si>
    <r>
      <rPr>
        <b/>
        <i/>
        <sz val="10"/>
        <rFont val="Times New Roman"/>
        <family val="1"/>
        <charset val="204"/>
      </rPr>
      <t xml:space="preserve">Контрольное событие программы 8.1.1.10. 
</t>
    </r>
    <r>
      <rPr>
        <sz val="10"/>
        <rFont val="Times New Roman"/>
        <family val="1"/>
        <charset val="204"/>
      </rPr>
      <t>Прогноз социально-экономического развития Российской Федерации в части транспортного комплекса на 2017 год и плановый период 2018-2019 годов подготовлен</t>
    </r>
  </si>
  <si>
    <r>
      <rPr>
        <b/>
        <i/>
        <sz val="10"/>
        <rFont val="Times New Roman"/>
        <family val="1"/>
        <charset val="204"/>
      </rPr>
      <t>Контрольное событие программы 8.1.1.11</t>
    </r>
    <r>
      <rPr>
        <sz val="10"/>
        <rFont val="Times New Roman"/>
        <family val="1"/>
        <charset val="204"/>
      </rPr>
      <t>. 
Концепция формирования нормативной правовой базы и методов государственного регулирования, мотивирующих выполнение политики социальных транспортных стандартов на федеральном уровне, разработана</t>
    </r>
  </si>
  <si>
    <r>
      <rPr>
        <b/>
        <i/>
        <sz val="10"/>
        <rFont val="Times New Roman"/>
        <family val="1"/>
        <charset val="204"/>
      </rPr>
      <t>Контрольное событие программы 8.1.1.12</t>
    </r>
    <r>
      <rPr>
        <sz val="10"/>
        <rFont val="Times New Roman"/>
        <family val="1"/>
        <charset val="204"/>
      </rPr>
      <t>. 
Доклад о реализации мероприятий Транспортной стратегии Российской Федерации на период до 2030 года в сфере снижения негативного воздействия транспорта на окружающую среду подготовлен</t>
    </r>
  </si>
  <si>
    <r>
      <t xml:space="preserve">Контрольное событие  программы 8.1.1.13.
</t>
    </r>
    <r>
      <rPr>
        <sz val="10"/>
        <rFont val="Times New Roman"/>
        <family val="1"/>
        <charset val="204"/>
      </rPr>
      <t xml:space="preserve">Отчет о ходе реализации и оценке эффективности  государственной программы Российской Федерации «Развитие транспортной системы» за  2014 г. в Минэкономразвитие России, Минфин России и Правительство Российской Федерации представлен
</t>
    </r>
  </si>
  <si>
    <r>
      <t xml:space="preserve">Контрольное событие  программы 8.1.1.14.
</t>
    </r>
    <r>
      <rPr>
        <sz val="10"/>
        <rFont val="Times New Roman"/>
        <family val="1"/>
        <charset val="204"/>
      </rPr>
      <t xml:space="preserve">Отчет о ходе реализации и оценке эффективности  государственной программы Российской Федерации «Развитие транспортной системы» за  2015 г. в Минэкономразвитие России, Минфин России и Правительство Российской Федерации представлен
</t>
    </r>
  </si>
  <si>
    <r>
      <t xml:space="preserve">Мероприятие 8.1.2.                                                               
</t>
    </r>
    <r>
      <rPr>
        <sz val="10"/>
        <rFont val="Times New Roman"/>
        <family val="1"/>
        <charset val="204"/>
      </rPr>
      <t>Научное обеспечение реализации подпрограммы</t>
    </r>
  </si>
  <si>
    <t>Минтранс России                            
директор Департамента программ развития                                        
Семенов А.К.</t>
  </si>
  <si>
    <t xml:space="preserve"> Научное обеспечение реализации Программы в 2014-2016 годах </t>
  </si>
  <si>
    <t>103 0411 2480019 200</t>
  </si>
  <si>
    <t>Основное мероприятие 8.2.
Предоставление иных межбюджетных трансфертов, направленных на развитие транспортной инфраструктуры города Москвы</t>
  </si>
  <si>
    <t>Минфин России
зам. директора Департамента бюджетной политики в сфере транспорта, дорожного хозяйства, природопользования и агропромышленного комплекса
Гусейнов Г.Г.</t>
  </si>
  <si>
    <t>Повышение эффективности функционирования транспортной инфраструктуры г. Москвы</t>
  </si>
  <si>
    <r>
      <rPr>
        <b/>
        <sz val="10"/>
        <rFont val="Times New Roman"/>
        <family val="1"/>
        <charset val="204"/>
      </rPr>
      <t xml:space="preserve">Мероприятие 8.2.1. </t>
    </r>
    <r>
      <rPr>
        <sz val="10"/>
        <rFont val="Times New Roman"/>
        <family val="1"/>
        <charset val="204"/>
      </rPr>
      <t xml:space="preserve">                                                       
Предоставление иных межбюджетных трансфертов на развитие транспортной инфраструктуры города Москвы </t>
    </r>
  </si>
  <si>
    <t>Годовой объем перевозок на наземном городском пассажирском транспорте г.Москвы достигнет в 2015- 2016 годах 2200 млн. человек</t>
  </si>
  <si>
    <t>092 0408 2485405 500</t>
  </si>
  <si>
    <r>
      <t xml:space="preserve">Контрольное событие  программы 8.2.1.1.
</t>
    </r>
    <r>
      <rPr>
        <sz val="10"/>
        <rFont val="Times New Roman"/>
        <family val="1"/>
        <charset val="204"/>
      </rPr>
      <t>Межбюджетные трансферты на развитие инфраструктуры г. Москвы  в 2015 году предоставлены</t>
    </r>
  </si>
  <si>
    <t>(1) (6)</t>
  </si>
  <si>
    <r>
      <t xml:space="preserve">Контрольное событие  программы 8.1.2.2.
</t>
    </r>
    <r>
      <rPr>
        <sz val="10"/>
        <rFont val="Times New Roman"/>
        <family val="1"/>
        <charset val="204"/>
      </rPr>
      <t>Межбюджетные трансферты на развитие инфраструктуры г. Москвы  в 2016 году предоставлены</t>
    </r>
  </si>
  <si>
    <t>Подпрограммы 9.  Развитие гражданского использования системы «ГЛОНАСС» на транспорте</t>
  </si>
  <si>
    <t>Минтранс России                          
заместитель Министра транспорта                               
Цыденов А.С.</t>
  </si>
  <si>
    <t>Основное мероприятие 9.1. 
Создание и обеспечение постоянной эксплуатации системы экстренного реагирования при авариях «ЭРА-ГЛОНАСС»</t>
  </si>
  <si>
    <t>Повышение эффективности системы экстренного реагирования  при авариях "ЭРА-ГЛОНАСС"</t>
  </si>
  <si>
    <r>
      <t xml:space="preserve">Мероприятие 9.1.1.     </t>
    </r>
    <r>
      <rPr>
        <sz val="10"/>
        <rFont val="Times New Roman"/>
        <family val="1"/>
        <charset val="204"/>
      </rPr>
      <t xml:space="preserve">                       
Осуществление функций по реализации государственной политики в рамках подпрограммы "Развитие гражданского использования системы «ГЛОНАСС» на транспорте"</t>
    </r>
  </si>
  <si>
    <t>Повышение эффективности функционирования подпрограммы "Развитие гражданского использования системы "ГЛОНАСС" на транспорте"</t>
  </si>
  <si>
    <t xml:space="preserve">103 0408 24Д0019 200
103 0408 24Д6255 400
</t>
  </si>
  <si>
    <r>
      <rPr>
        <b/>
        <i/>
        <sz val="10"/>
        <rFont val="Times New Roman"/>
        <family val="1"/>
        <charset val="204"/>
      </rPr>
      <t xml:space="preserve">Контрольное событие программы 9.1.1.1. </t>
    </r>
    <r>
      <rPr>
        <b/>
        <sz val="10"/>
        <rFont val="Times New Roman"/>
        <family val="1"/>
        <charset val="204"/>
      </rPr>
      <t xml:space="preserve">
</t>
    </r>
    <r>
      <rPr>
        <sz val="10"/>
        <rFont val="Times New Roman"/>
        <family val="1"/>
        <charset val="204"/>
      </rPr>
      <t>Взнос в уставный капитал АО "ГЛОНАСС"  в 2015 году осуществлен</t>
    </r>
  </si>
  <si>
    <t>Основное мероприятие 9.2. 
Создание  региональных информационно-навигационных систем в субъектах Российской Федерации</t>
  </si>
  <si>
    <t>Создание 19 региональных информационно-навигационных систем</t>
  </si>
  <si>
    <r>
      <rPr>
        <b/>
        <sz val="10"/>
        <rFont val="Times New Roman"/>
        <family val="1"/>
        <charset val="204"/>
      </rPr>
      <t xml:space="preserve">Мероприятие 9.2.1.     </t>
    </r>
    <r>
      <rPr>
        <sz val="10"/>
        <rFont val="Times New Roman"/>
        <family val="1"/>
        <charset val="204"/>
      </rPr>
      <t xml:space="preserve">                       
Предоставление субсидий субъектам Российской Федерации на создание  региональных информационно-навигационных систем</t>
    </r>
  </si>
  <si>
    <t>Обеспечение функционирования  региональных информационно-навигационных систем</t>
  </si>
  <si>
    <t>103 0408 24Д5062 500</t>
  </si>
  <si>
    <r>
      <rPr>
        <b/>
        <i/>
        <sz val="10"/>
        <rFont val="Times New Roman"/>
        <family val="1"/>
        <charset val="204"/>
      </rPr>
      <t xml:space="preserve">Контрольное событие программы 9.2.1.1. </t>
    </r>
    <r>
      <rPr>
        <b/>
        <sz val="10"/>
        <rFont val="Times New Roman"/>
        <family val="1"/>
        <charset val="204"/>
      </rPr>
      <t xml:space="preserve">
</t>
    </r>
    <r>
      <rPr>
        <sz val="10"/>
        <rFont val="Times New Roman"/>
        <family val="1"/>
        <charset val="204"/>
      </rPr>
      <t xml:space="preserve">Информационно-навигационное обеспечение автомобильных маршрутов по транспортным коридорам «Север-Юг» и «Восток-Запад» реализовано
</t>
    </r>
  </si>
  <si>
    <t>Минтранс России
 директор Департамента программ развития
Семенов А.К.</t>
  </si>
  <si>
    <t xml:space="preserve">Федеральная целевая программа 11. Развитие транспортной системы России (2010-2020 годы) </t>
  </si>
  <si>
    <t>подпрограмма  "Развитие экспорта транспортных услуг"</t>
  </si>
  <si>
    <t>Мероприятие 11.1.                                                             
Повышение конкурентоспособности международных транспортных коридоров</t>
  </si>
  <si>
    <t>Минтранс России                     
заместитель Министра    транспорта                                            
Цыденов А.С.</t>
  </si>
  <si>
    <t>Повышение конкурентоспособности транспортной системы на основе комплексного развития международных транспортных коридоров, экспорт транспортных услуг составит в  2015 г. -14,5 млрд. долларов, 2016 г.-16,5 млрд. долларов</t>
  </si>
  <si>
    <t>103 0408 24Б2059 400</t>
  </si>
  <si>
    <t>Мероприятие 11.2.                                                       
Обеспечение сбалансированного и эффективного развития транспортно-технологической инфраструктуры</t>
  </si>
  <si>
    <t>Минтранс России                     
заместитель Министра    транспорта                             
Цыденов А.С.</t>
  </si>
  <si>
    <t xml:space="preserve">Повышение конкурентоспособности транспортной системы на основе сбалансированного и эффективного развития транспортно-технологической инфраструктуры. </t>
  </si>
  <si>
    <r>
      <rPr>
        <b/>
        <i/>
        <sz val="10"/>
        <rFont val="Times New Roman"/>
        <family val="1"/>
        <charset val="204"/>
      </rPr>
      <t>Контрольное событие программы 11.2.1.</t>
    </r>
    <r>
      <rPr>
        <i/>
        <sz val="10"/>
        <rFont val="Times New Roman"/>
        <family val="1"/>
        <charset val="204"/>
      </rPr>
      <t xml:space="preserve">
</t>
    </r>
    <r>
      <rPr>
        <sz val="10"/>
        <rFont val="Times New Roman"/>
        <family val="1"/>
        <charset val="204"/>
      </rPr>
      <t>Проектная документация по созданию сухогрузного района морского порта Тамань разработана. Заключение федерального автономного учреждения "Главгосэкспертиза России"  получено</t>
    </r>
  </si>
  <si>
    <r>
      <rPr>
        <b/>
        <i/>
        <sz val="10"/>
        <rFont val="Times New Roman"/>
        <family val="1"/>
        <charset val="204"/>
      </rPr>
      <t>Контрольное событие программы 11.2.2.</t>
    </r>
    <r>
      <rPr>
        <i/>
        <sz val="10"/>
        <rFont val="Times New Roman"/>
        <family val="1"/>
        <charset val="204"/>
      </rPr>
      <t xml:space="preserve">
</t>
    </r>
    <r>
      <rPr>
        <sz val="10"/>
        <rFont val="Times New Roman"/>
        <family val="1"/>
        <charset val="204"/>
      </rPr>
      <t>Проектная документация  по развитию транспортного узла "Восточный-Находка" (Приморский край) разработана.  Заключение федерального автономного учреждения "Главгосэкспертиза России"  получено</t>
    </r>
  </si>
  <si>
    <r>
      <rPr>
        <b/>
        <i/>
        <sz val="10"/>
        <rFont val="Times New Roman"/>
        <family val="1"/>
        <charset val="204"/>
      </rPr>
      <t>Контрольное событие программы 11.2.3.</t>
    </r>
    <r>
      <rPr>
        <i/>
        <sz val="10"/>
        <rFont val="Times New Roman"/>
        <family val="1"/>
        <charset val="204"/>
      </rPr>
      <t xml:space="preserve">
</t>
    </r>
    <r>
      <rPr>
        <sz val="10"/>
        <rFont val="Times New Roman"/>
        <family val="1"/>
        <charset val="204"/>
      </rPr>
      <t>Строительство Свияжского межрегионального мультимодального логистического центра (Республика Татарстан) завершено</t>
    </r>
  </si>
  <si>
    <r>
      <rPr>
        <b/>
        <i/>
        <sz val="10"/>
        <rFont val="Times New Roman"/>
        <family val="1"/>
        <charset val="204"/>
      </rPr>
      <t>Контрольное событие программы 11.2.4.</t>
    </r>
    <r>
      <rPr>
        <i/>
        <sz val="10"/>
        <rFont val="Times New Roman"/>
        <family val="1"/>
        <charset val="204"/>
      </rPr>
      <t xml:space="preserve">
</t>
    </r>
    <r>
      <rPr>
        <sz val="10"/>
        <rFont val="Times New Roman"/>
        <family val="1"/>
        <charset val="204"/>
      </rPr>
      <t>Проектная документация  по развитию мультимодального транспортно-логистического узла "Ростовский универсальный порт" разработана. Заключение федерального автономного учреждения  "Главгосэкспертиза России" получено</t>
    </r>
  </si>
  <si>
    <r>
      <rPr>
        <b/>
        <i/>
        <sz val="10"/>
        <rFont val="Times New Roman"/>
        <family val="1"/>
        <charset val="204"/>
      </rPr>
      <t>Контрольное событие программы 11.2.5.</t>
    </r>
    <r>
      <rPr>
        <i/>
        <sz val="10"/>
        <rFont val="Times New Roman"/>
        <family val="1"/>
        <charset val="204"/>
      </rPr>
      <t xml:space="preserve">
</t>
    </r>
    <r>
      <rPr>
        <sz val="10"/>
        <rFont val="Times New Roman"/>
        <family val="1"/>
        <charset val="204"/>
      </rPr>
      <t>Создание Свияжского межрегионального мультимодального логистического центра (Республика Татарстан) завершено</t>
    </r>
  </si>
  <si>
    <r>
      <rPr>
        <b/>
        <i/>
        <sz val="10"/>
        <rFont val="Times New Roman"/>
        <family val="1"/>
        <charset val="204"/>
      </rPr>
      <t>Контрольное событие программы 11.2.6.</t>
    </r>
    <r>
      <rPr>
        <sz val="10"/>
        <rFont val="Times New Roman"/>
        <family val="1"/>
        <charset val="204"/>
      </rPr>
      <t xml:space="preserve">
Строительство станции в районе разъезда "9 км" Северо-Кавказской железной дороги завершено</t>
    </r>
  </si>
  <si>
    <r>
      <rPr>
        <b/>
        <i/>
        <sz val="10"/>
        <rFont val="Times New Roman"/>
        <family val="1"/>
        <charset val="204"/>
      </rPr>
      <t>Контрольное событие программы 11.2.7.</t>
    </r>
    <r>
      <rPr>
        <i/>
        <sz val="10"/>
        <rFont val="Times New Roman"/>
        <family val="1"/>
        <charset val="204"/>
      </rPr>
      <t xml:space="preserve">
</t>
    </r>
    <r>
      <rPr>
        <sz val="10"/>
        <rFont val="Times New Roman"/>
        <family val="1"/>
        <charset val="204"/>
      </rPr>
      <t>Проектная документация по созданию Дмитровского межрегионального мультимодального логистического центра разработана. Заключение федерального автономного учреждения  "Главгосэкспертиза России" получено</t>
    </r>
  </si>
  <si>
    <t>Мероприятие 11.3.                                                             
Научно-техническое обеспечение реализации подпрограммы "Развитие экспорта транспортных услуг" ФЦП "Развитие транспортной системы России (2010-2020 годы)"</t>
  </si>
  <si>
    <t>Минтранс России                     
заместитель Министра    транспорта                      
Цыденов А.С.</t>
  </si>
  <si>
    <t>Выполнение в соответствии с Планом НИОКР в 2014-2016 годах научно-исследовательских и опытно-конструкторских работ, необходимых для реализации подпрограммы</t>
  </si>
  <si>
    <t>103 0411 24Б2059 200</t>
  </si>
  <si>
    <t>Минтранс России
директор Департамента программ развития
Семенов А.К.</t>
  </si>
  <si>
    <t>подпрограмма  "Железнодорожный транспорт"</t>
  </si>
  <si>
    <t xml:space="preserve">Мероприятие 11.4.                                              
Строительство  дополнительных главных путей и новых железнодорожных линий </t>
  </si>
  <si>
    <t>Росжелдор                                     
и.о. руководителя Росжелдора  
Чепец  В.Ю.</t>
  </si>
  <si>
    <t>Ввод в эксплутацию дополнительных главных путей и новых железнодорожных линий</t>
  </si>
  <si>
    <t>109 0408 24Б6418 400
109 0408 24Б2066 400</t>
  </si>
  <si>
    <r>
      <rPr>
        <b/>
        <i/>
        <sz val="10"/>
        <rFont val="Times New Roman"/>
        <family val="1"/>
        <charset val="204"/>
      </rPr>
      <t>Контрольное событие программы 11.4.1.</t>
    </r>
    <r>
      <rPr>
        <i/>
        <sz val="10"/>
        <rFont val="Times New Roman"/>
        <family val="1"/>
        <charset val="204"/>
      </rPr>
      <t xml:space="preserve"> 
</t>
    </r>
    <r>
      <rPr>
        <sz val="10"/>
        <rFont val="Times New Roman"/>
        <family val="1"/>
        <charset val="204"/>
      </rPr>
      <t xml:space="preserve">Строительство железнодорожной линии "ст. Чульбас - Инаглинский угольный комплекс железных дорог Якутии (Республика Саха (Якутия), Нерюнгринский район) завершено </t>
    </r>
  </si>
  <si>
    <r>
      <rPr>
        <b/>
        <i/>
        <sz val="10"/>
        <rFont val="Times New Roman"/>
        <family val="1"/>
        <charset val="204"/>
      </rPr>
      <t xml:space="preserve">Контрольное событие программы 11.4.2. </t>
    </r>
    <r>
      <rPr>
        <i/>
        <sz val="10"/>
        <rFont val="Times New Roman"/>
        <family val="1"/>
        <charset val="204"/>
      </rPr>
      <t xml:space="preserve">
</t>
    </r>
    <r>
      <rPr>
        <sz val="10"/>
        <rFont val="Times New Roman"/>
        <family val="1"/>
        <charset val="204"/>
      </rPr>
      <t>Комплексная реконструкция линий Таманского полуострова завершена</t>
    </r>
  </si>
  <si>
    <t>Мероприятие 11.5.                                       
Строительство обходов железнодорожных узлов</t>
  </si>
  <si>
    <t>Росжелдор                                    
и.о. руководителя Росжелдора  
Чепец  В.Ю.</t>
  </si>
  <si>
    <t xml:space="preserve">Доля протяженности участков сети железных дорог, на которых имеются ограничения пропускной и провозной способности в общей протяженности железных дорог  состаивт 12,5% в 2015 году и 13,1% в 2016 году
</t>
  </si>
  <si>
    <t>109 0408 24Б6418 400
109 0408 24Б2066 400
109 0411 24Б2066 200</t>
  </si>
  <si>
    <r>
      <rPr>
        <b/>
        <i/>
        <sz val="10"/>
        <rFont val="Times New Roman"/>
        <family val="1"/>
        <charset val="204"/>
      </rPr>
      <t>Контрольное событие  программы 11.5.1.</t>
    </r>
    <r>
      <rPr>
        <sz val="10"/>
        <rFont val="Times New Roman"/>
        <family val="1"/>
        <charset val="204"/>
      </rPr>
      <t xml:space="preserve">
Положительные заключения государственной экспертизы на проектную документацию, результаты инженерных изысканий и достоверность определения сметной стоимости по объекту "Комплексная реконструкция участка М.Горький -Котельниково - Тихорецкая - Крымская с обходом Краснодарского железнодорожного узла" получены</t>
    </r>
  </si>
  <si>
    <r>
      <rPr>
        <b/>
        <i/>
        <sz val="10"/>
        <rFont val="Times New Roman"/>
        <family val="1"/>
        <charset val="204"/>
      </rPr>
      <t>Контрольное событие  программы 11.5.2.</t>
    </r>
    <r>
      <rPr>
        <sz val="10"/>
        <rFont val="Times New Roman"/>
        <family val="1"/>
        <charset val="204"/>
      </rPr>
      <t xml:space="preserve">
Разработанная документация по планировке территории для размещения участка железной дороги по объекту «Развитие железнодорожной инфраструктуры общего пользования на участке Журавка – Миллерово» утверждена</t>
    </r>
  </si>
  <si>
    <t xml:space="preserve"> подпрограмма «Автомобильные дороги» </t>
  </si>
  <si>
    <t xml:space="preserve">Мероприятие 11.6.                                       
Увеличение протяженности автомобильных дорог общего пользования федерального значения, находящихся в ведении Федерального дорожного агентства, соответствующих нормативным требованиям (кроме дорог, входящих в состав МТК)                                                                                </t>
  </si>
  <si>
    <t>Росавтодор                                    
заместитель руководителя                    
Костюк А.А.</t>
  </si>
  <si>
    <t xml:space="preserve">Повышение технико-эксплуатационного состояния  автомобильных дорог общего пользования федерального значения, находящихся в ведении Федерального дорожного агентства, соответствующих нормативным требованиям (кроме дорог, входящих в состав МТК)                                                                                </t>
  </si>
  <si>
    <t>108 0409 24Б2060 400</t>
  </si>
  <si>
    <r>
      <rPr>
        <b/>
        <i/>
        <sz val="10"/>
        <rFont val="Times New Roman"/>
        <family val="1"/>
        <charset val="204"/>
      </rPr>
      <t xml:space="preserve">Контрольное событие программы 11.6.1. 
</t>
    </r>
    <r>
      <rPr>
        <sz val="10"/>
        <rFont val="Times New Roman"/>
        <family val="1"/>
        <charset val="204"/>
      </rPr>
      <t xml:space="preserve">Реконструкция автомобильной дороги "Колыма" (строящаяся дорога от Якутска до Магадана) км 603 - км 632 в Республике Саха (Якутия) завершена </t>
    </r>
  </si>
  <si>
    <t>Росавтодор                                    
начальник Управления проектирования и строительства автомобильных дорог              
Лубаков Т.В.</t>
  </si>
  <si>
    <r>
      <rPr>
        <b/>
        <i/>
        <sz val="10"/>
        <rFont val="Times New Roman"/>
        <family val="1"/>
        <charset val="204"/>
      </rPr>
      <t>Контрольное событие программы 11.6.2.</t>
    </r>
    <r>
      <rPr>
        <sz val="10"/>
        <rFont val="Times New Roman"/>
        <family val="1"/>
        <charset val="204"/>
      </rPr>
      <t xml:space="preserve"> 
Реконструкции автомобильной дороги Алагир (автомобильная дорога "Кавказ") -  Нижний Зарамаг до границы с Республикой Грузия, тоннель км 93+300 в Республике Северная Осетия - Алания завершена</t>
    </r>
  </si>
  <si>
    <t>Росавтодор                                    
начальник Управления проектирования и строительства автомобильных дорог                                         
Лубаков Т.В.</t>
  </si>
  <si>
    <r>
      <rPr>
        <b/>
        <i/>
        <sz val="10"/>
        <rFont val="Times New Roman"/>
        <family val="1"/>
        <charset val="204"/>
      </rPr>
      <t>Контрольное событие программы 11.6.3.</t>
    </r>
    <r>
      <rPr>
        <i/>
        <sz val="10"/>
        <rFont val="Times New Roman"/>
        <family val="1"/>
        <charset val="204"/>
      </rPr>
      <t xml:space="preserve"> </t>
    </r>
    <r>
      <rPr>
        <sz val="10"/>
        <rFont val="Times New Roman"/>
        <family val="1"/>
        <charset val="204"/>
      </rPr>
      <t xml:space="preserve">
Реконструкция автомобильной дороги  М-9 "Балтия" - от Москвы через Волоколамск до границы с Латвийской Республикой (на Ригу) на участке 17+910 - км 83+068, Московская область (II этап строительства  км 50+016 - км 82+878), завершена</t>
    </r>
  </si>
  <si>
    <r>
      <rPr>
        <b/>
        <i/>
        <sz val="10"/>
        <rFont val="Times New Roman"/>
        <family val="1"/>
        <charset val="204"/>
      </rPr>
      <t xml:space="preserve">Контрольное событие программы 11.6.4. </t>
    </r>
    <r>
      <rPr>
        <sz val="10"/>
        <rFont val="Times New Roman"/>
        <family val="1"/>
        <charset val="204"/>
      </rPr>
      <t xml:space="preserve">
Реконструкция  участков    автомобильной   дороги    Московское    большое кольцо  через Дмитров,    Сергиев Посад,  Орехово-Зуево,    Воскресенск,    Михнево,    Балабаново,    Рузу, Клин завершена
</t>
    </r>
  </si>
  <si>
    <t>Мероприятие 11.7.                                                         
Увеличение протяженности  автомобильных дорог общего пользования федерального значения, входящих в состав МТК и  находящихся в ведении Федерального дорожного агентства, соответствующих нормативным требованиям</t>
  </si>
  <si>
    <t>Росавтодор                                    
заместитель руководителя                   
Костюк А.А.</t>
  </si>
  <si>
    <t xml:space="preserve">Повышение технико-эксплуатационного состояния  автомобильных дорог общего пользования федерального значения, находящихся в ведении Федерального дорожного агентства, соответствующих нормативным требованиям, входящих в состав МТК                                                                             </t>
  </si>
  <si>
    <r>
      <rPr>
        <b/>
        <i/>
        <sz val="10"/>
        <rFont val="Times New Roman"/>
        <family val="1"/>
        <charset val="204"/>
      </rPr>
      <t>Контрольное событие программы 11.7.1.</t>
    </r>
    <r>
      <rPr>
        <i/>
        <sz val="10"/>
        <rFont val="Times New Roman"/>
        <family val="1"/>
        <charset val="204"/>
      </rPr>
      <t xml:space="preserve"> </t>
    </r>
    <r>
      <rPr>
        <sz val="10"/>
        <rFont val="Times New Roman"/>
        <family val="1"/>
        <charset val="204"/>
      </rPr>
      <t xml:space="preserve"> 
Реконструкция автомобильной дороги М-7 "Волга" от Москвы, через Владимир, Нижний Новгород, Казань до Уфы на участке км 1270+010 - км 1290+838 в Республике Башкортостан завершена</t>
    </r>
  </si>
  <si>
    <t xml:space="preserve"> (2)</t>
  </si>
  <si>
    <t>Росавтодор                                    
начальник Управления проектирования и строительства автомобильных дорог                
Лубаков Т.В.</t>
  </si>
  <si>
    <r>
      <rPr>
        <b/>
        <i/>
        <sz val="10"/>
        <rFont val="Times New Roman"/>
        <family val="1"/>
        <charset val="204"/>
      </rPr>
      <t>Контрольное событие программы 11.7.2.</t>
    </r>
    <r>
      <rPr>
        <i/>
        <sz val="10"/>
        <rFont val="Times New Roman"/>
        <family val="1"/>
        <charset val="204"/>
      </rPr>
      <t xml:space="preserve"> </t>
    </r>
    <r>
      <rPr>
        <sz val="10"/>
        <rFont val="Times New Roman"/>
        <family val="1"/>
        <charset val="204"/>
      </rPr>
      <t xml:space="preserve"> 
Реконструкция автомобильной дороги М-5 "Урал" от Москвы через Рязань, Пензу, Самару, Уфу до Челябинска и подъезда к городу Ульяновску на участке км 213 - км 219+200 в Ульяновской области  завершена </t>
    </r>
  </si>
  <si>
    <t>Росавтодор                                    
начальник Управления проектирования и строительства автомобильных дорог                 
Лубаков Т.В.</t>
  </si>
  <si>
    <r>
      <rPr>
        <b/>
        <i/>
        <sz val="10"/>
        <rFont val="Times New Roman"/>
        <family val="1"/>
        <charset val="204"/>
      </rPr>
      <t>Контрольное событие программы 11.7.3.</t>
    </r>
    <r>
      <rPr>
        <sz val="10"/>
        <rFont val="Times New Roman"/>
        <family val="1"/>
        <charset val="204"/>
      </rPr>
      <t xml:space="preserve"> 
Реконструкция автомобильной дороги "Амур" - строящаяся дорога от Читы через Невер, Свободный, Архару, Биробиджан до Хабаровска км 1780 - км 1800 в  Амурской  области завершена </t>
    </r>
  </si>
  <si>
    <r>
      <rPr>
        <b/>
        <i/>
        <sz val="10"/>
        <rFont val="Times New Roman"/>
        <family val="1"/>
        <charset val="204"/>
      </rPr>
      <t xml:space="preserve">Контрольное событие программы 3.1.2.2.
</t>
    </r>
    <r>
      <rPr>
        <sz val="10"/>
        <rFont val="Times New Roman"/>
        <family val="1"/>
        <charset val="204"/>
      </rPr>
      <t>Субсидии авиаперевозчикам, осуществившим региональные перевозки пассажиров из г. Калининграда в европейскую часть страны и в обратном направлении воздушным транспортом в 2015 году по заключенным договорам с авиаперевозчиками на основании их заявлений о готовности осуществлять авиаперевозки по специальному тарифу, предоставлены</t>
    </r>
  </si>
  <si>
    <r>
      <rPr>
        <b/>
        <i/>
        <sz val="10"/>
        <rFont val="Times New Roman"/>
        <family val="1"/>
        <charset val="204"/>
      </rPr>
      <t xml:space="preserve">Контрольное событие программы 3.1.2.3.
</t>
    </r>
    <r>
      <rPr>
        <sz val="10"/>
        <rFont val="Times New Roman"/>
        <family val="1"/>
        <charset val="204"/>
      </rPr>
      <t>Субсидии авиаперевозчикам, осуществившим региональные перевозки пассажиров из г. Калининграда в европейскую часть страны и в обратном направлении воздушным транспортом в 2016 году по заключенным договорам с авиаперевозчиками на основании их заявлений о готовности осуществлять авиаперевозки по специальному тарифу, предоставлены</t>
    </r>
  </si>
  <si>
    <r>
      <rPr>
        <b/>
        <sz val="10"/>
        <rFont val="Times New Roman"/>
        <family val="1"/>
        <charset val="204"/>
      </rPr>
      <t>Мероприятие 3.1.3.</t>
    </r>
    <r>
      <rPr>
        <sz val="10"/>
        <rFont val="Times New Roman"/>
        <family val="1"/>
        <charset val="204"/>
      </rPr>
      <t xml:space="preserve">
Предоставление субсидий на возмещение российским авиакомпаниям части затрат на уплату лизинговых платежей за воздушные суда, получаемые российскими авиакомпаниями от российских лизинговых компаний по договорам лизинга для осуществления внутренних региональных и местных воздушных перевозок, а так же  по договорам лизинга в 2002 - 2010 годах, и части затрат на уплату процентов по кредитам, полученным в российских кредитных организациях в 2002 - 2005 годах на приобретение российских воздушных судов</t>
    </r>
  </si>
  <si>
    <t xml:space="preserve">Росавиация
заместитель руководителя Росавиации
Махов К.А. </t>
  </si>
  <si>
    <t>Обновление парка воздушных судов, используемых для осуществления внутренних региональных и местных воздушных перевозок, в 2015 году - 6 ед., в 2016 году - 42 ед.</t>
  </si>
  <si>
    <t>107 0408 2436435 800  
107 0408 2436434 800</t>
  </si>
  <si>
    <r>
      <rPr>
        <b/>
        <i/>
        <sz val="10"/>
        <rFont val="Times New Roman"/>
        <family val="1"/>
        <charset val="204"/>
      </rPr>
      <t>Контрольное событие программы 3.1.3.1.</t>
    </r>
    <r>
      <rPr>
        <sz val="10"/>
        <rFont val="Times New Roman"/>
        <family val="1"/>
        <charset val="204"/>
      </rPr>
      <t xml:space="preserve">
Субсидии на возмещение российским авиакомпаниям части затрат на уплату лизинговых платежей за воздушные суда, получаемые российскими авиакомпаниями от российских лизинговых компаний по договорам лизинга для осуществления внутренних региональных и местных воздушных перевозок, а так же  по договорам лизинга в 2002 - 2010 годах, и части затрат на уплату процентов по кредитам, полученным в российских кредитных организациях в 2002 - 2005 годах на приобретение российских воздушных судов в 2015 году предоставлены</t>
    </r>
  </si>
  <si>
    <r>
      <rPr>
        <b/>
        <i/>
        <sz val="10"/>
        <rFont val="Times New Roman"/>
        <family val="1"/>
        <charset val="204"/>
      </rPr>
      <t>Контрольное событие программы 3.1.3.2.</t>
    </r>
    <r>
      <rPr>
        <sz val="10"/>
        <rFont val="Times New Roman"/>
        <family val="1"/>
        <charset val="204"/>
      </rPr>
      <t xml:space="preserve">
Субсидии на возмещение российским авиакомпаниям части затрат на уплату лизинговых платежей за воздушные суда, получаемые российскими авиакомпаниями от российских лизинговых компаний по договорам лизинга для осуществления внутренних региональных и местных воздушных перевозок, а так же  по договорам лизинга в 2002 - 2010 годах, и части затрат на уплату процентов по кредитам, полученным в российских кредитных организациях в 2002 - 2005 годах на приобретение российских воздушных судов в 2016 году предоставлены</t>
    </r>
  </si>
  <si>
    <r>
      <rPr>
        <b/>
        <sz val="10"/>
        <rFont val="Times New Roman"/>
        <family val="1"/>
        <charset val="204"/>
      </rPr>
      <t>Мероприятие 3.1.4.</t>
    </r>
    <r>
      <rPr>
        <sz val="10"/>
        <rFont val="Times New Roman"/>
        <family val="1"/>
        <charset val="204"/>
      </rPr>
      <t xml:space="preserve">
Предоставление субсидий закрытому акционерному обществу «Терминал Владивосток» на возмещение части затрат на уплату процентов по кредитам, полученным в государственной корпорации «Банк развития и внешнеэкономической деятельности (Внешэкономбанк)» в 2010 году на строительство нового пассажирского терминала в аэропорту г. Владивостока </t>
    </r>
  </si>
  <si>
    <t>Обеспечение строительства  нового пассажирского терминала в аэропорту г. Владивостока</t>
  </si>
  <si>
    <t>107 0408 2436441 800</t>
  </si>
  <si>
    <r>
      <t xml:space="preserve">Контрольное событие программы 3.1.4.1.
</t>
    </r>
    <r>
      <rPr>
        <sz val="10"/>
        <rFont val="Times New Roman"/>
        <family val="1"/>
        <charset val="204"/>
      </rPr>
      <t>Субсидии закрытому акционерному обществу «Терминал Владивосток» на возмещение части затрат на уплату процентов по кредитам, полученным в государственной корпорации «Банк развития и внешнеэкономической деятельности (Внешэкономбанк)» в 2010 году на строительство нового пассажирского терминала в аэропорту г. Владивостока в 2015 году предоставлены</t>
    </r>
  </si>
  <si>
    <r>
      <rPr>
        <b/>
        <sz val="10"/>
        <rFont val="Times New Roman"/>
        <family val="1"/>
        <charset val="204"/>
      </rPr>
      <t xml:space="preserve">Мероприятие 3.1.5.                                              
</t>
    </r>
    <r>
      <rPr>
        <sz val="10"/>
        <rFont val="Times New Roman"/>
        <family val="1"/>
        <charset val="204"/>
      </rPr>
      <t>Предоставление</t>
    </r>
    <r>
      <rPr>
        <b/>
        <sz val="10"/>
        <rFont val="Times New Roman"/>
        <family val="1"/>
        <charset val="204"/>
      </rPr>
      <t xml:space="preserve"> с</t>
    </r>
    <r>
      <rPr>
        <sz val="10"/>
        <rFont val="Times New Roman"/>
        <family val="1"/>
        <charset val="204"/>
      </rPr>
      <t xml:space="preserve">убсидий авиационным перевозчикам для возмещения недополученных ими доходов в связи с обеспечением перевозки пассажиров, заключивших договор воздушной перевозки с авиационным перевозчиком, в отношении которого принято решение о приостановлении действия сертификата эксплуатанта </t>
    </r>
  </si>
  <si>
    <t>Обеспечение перевозки пассажиров, заключивших договор воздушной перевозки с авиационным перевозчиком, в отношении которого принято решение о приостановлении действия сертификата эксплуатанта</t>
  </si>
  <si>
    <t>107 0408 2436708 800</t>
  </si>
  <si>
    <r>
      <t xml:space="preserve">Контрольное событие программы 3.1.5.1.
</t>
    </r>
    <r>
      <rPr>
        <sz val="10"/>
        <rFont val="Times New Roman"/>
        <family val="1"/>
        <charset val="204"/>
      </rPr>
      <t>Субсидии авиационным перевозчикам для возмещения недополученных ими доходов в связи с обеспечением перевозки пассажиров, заключивших договор воздушной перевозки с авиационным перевозчиком, в отношении которого принято решение о приостановлении действия сертификата эксплуатанта в 2015 году предоставлены</t>
    </r>
  </si>
  <si>
    <r>
      <rPr>
        <b/>
        <i/>
        <sz val="10"/>
        <rFont val="Times New Roman"/>
        <family val="1"/>
        <charset val="204"/>
      </rPr>
      <t>Контрольное событие программы 3.1.5.2.</t>
    </r>
    <r>
      <rPr>
        <sz val="10"/>
        <rFont val="Times New Roman"/>
        <family val="1"/>
        <charset val="204"/>
      </rPr>
      <t xml:space="preserve">
Субсидии авиационным перевозчикам для возмещения недополученных ими доходов в связи с обеспечением перевозки пассажиров, заключивших договор воздушной перевозки с авиационным перевозчиком, в отношении которого принято решение о приостановлении действия сертификата эксплуатанта в 2016 году предоставлены</t>
    </r>
  </si>
  <si>
    <r>
      <rPr>
        <b/>
        <sz val="10"/>
        <rFont val="Times New Roman"/>
        <family val="1"/>
        <charset val="204"/>
      </rPr>
      <t>Мероприятие 3.1.6.</t>
    </r>
    <r>
      <rPr>
        <sz val="10"/>
        <rFont val="Times New Roman"/>
        <family val="1"/>
        <charset val="204"/>
      </rPr>
      <t xml:space="preserve">
Субсидии организациям воздушного транспорта на осуществление региональных воздушных перевозок пассажиров на территории Российской Федерации и формирование региональной маршрутной сети Российской Федерации</t>
    </r>
  </si>
  <si>
    <t>Объем внутренних региональных авиаперевозок,  за исключением  маршрутов, пунктом назначения или отправки которого является г. Москва составят в в 2015 году 10,24 млн.чел., в 2016 году -10,85 млн.чел.</t>
  </si>
  <si>
    <t xml:space="preserve">107 0408 2436416 800
107 04082436455 800
107 0408 2436078 800
</t>
  </si>
  <si>
    <t>Росавиация
начальник Управления регулирования перевозок
Круглов А.А.</t>
  </si>
  <si>
    <t>Основное мероприятие 3.2.
Государственная поддержка авиапредприятий, расположенных в районах Крайнего Севера  и приравненных к ним местностях</t>
  </si>
  <si>
    <t>Сдерживание роста тарифов и повышение доступности услуг воздушного транспорта для населения в районах Крайнего Севера и приравненных к ним местностях</t>
  </si>
  <si>
    <r>
      <rPr>
        <b/>
        <sz val="10"/>
        <rFont val="Times New Roman"/>
        <family val="1"/>
        <charset val="204"/>
      </rPr>
      <t>Мероприятие 3.2.1.</t>
    </r>
    <r>
      <rPr>
        <sz val="10"/>
        <rFont val="Times New Roman"/>
        <family val="1"/>
        <charset val="204"/>
      </rPr>
      <t xml:space="preserve">
Предоставление субсидии аэропортам, расположенным в районах Крайнего Севера и приравненных к ним местностях</t>
    </r>
  </si>
  <si>
    <t xml:space="preserve">Обеспечение самолетовылетов  из аэропортов, расположенных в районах Крайнего Севера и приравненных к ним местностях, охваченных государственной поддержкой  составит в 2015 году 4 тыс. ед., в 2016- 11,8 тыс.самолетовылетов </t>
  </si>
  <si>
    <t>107 0408 2436432 800</t>
  </si>
  <si>
    <r>
      <rPr>
        <b/>
        <i/>
        <sz val="10"/>
        <rFont val="Times New Roman"/>
        <family val="1"/>
        <charset val="204"/>
      </rPr>
      <t xml:space="preserve">Контрольное событие программы 3.2.1.1.  </t>
    </r>
    <r>
      <rPr>
        <b/>
        <sz val="10"/>
        <rFont val="Times New Roman"/>
        <family val="1"/>
        <charset val="204"/>
      </rPr>
      <t xml:space="preserve">  </t>
    </r>
    <r>
      <rPr>
        <sz val="10"/>
        <rFont val="Times New Roman"/>
        <family val="1"/>
        <charset val="204"/>
      </rPr>
      <t xml:space="preserve">                       
Субсидии аэропортам, обеспечивающим обслуживание посадки и вылета по льготным ставкам в 2014 году по заключенным договорам с аэропортами, включенными в перечень получателей субсидий , предоставлены</t>
    </r>
  </si>
  <si>
    <t>(1) (2)</t>
  </si>
  <si>
    <r>
      <rPr>
        <b/>
        <i/>
        <sz val="10"/>
        <rFont val="Times New Roman"/>
        <family val="1"/>
        <charset val="204"/>
      </rPr>
      <t xml:space="preserve">Контрольное событие программы 3.2.1.2.  </t>
    </r>
    <r>
      <rPr>
        <b/>
        <sz val="10"/>
        <rFont val="Times New Roman"/>
        <family val="1"/>
        <charset val="204"/>
      </rPr>
      <t xml:space="preserve">  </t>
    </r>
    <r>
      <rPr>
        <sz val="10"/>
        <rFont val="Times New Roman"/>
        <family val="1"/>
        <charset val="204"/>
      </rPr>
      <t xml:space="preserve">                       
Субсидии аэропортам расположенным в районах Крайнего Севера и приравненных к ним местностях, обеспечивающим обслуживание посадки и вылета по льготным ставкам в 2015 году по заключенным договорам с аэропортами, включенными в перечень получателей субсидий, предоставлены</t>
    </r>
  </si>
  <si>
    <r>
      <rPr>
        <b/>
        <i/>
        <sz val="10"/>
        <rFont val="Times New Roman"/>
        <family val="1"/>
        <charset val="204"/>
      </rPr>
      <t xml:space="preserve">Контрольное событие программы 3.2.1.3.  </t>
    </r>
    <r>
      <rPr>
        <b/>
        <sz val="10"/>
        <rFont val="Times New Roman"/>
        <family val="1"/>
        <charset val="204"/>
      </rPr>
      <t xml:space="preserve">  </t>
    </r>
    <r>
      <rPr>
        <sz val="10"/>
        <rFont val="Times New Roman"/>
        <family val="1"/>
        <charset val="204"/>
      </rPr>
      <t xml:space="preserve">                        
Субсидии аэропортам расположенным в районах Крайнего Севера и приравненных к ним местностях, обеспечивающим обслуживание посадки и вылета по льготным ставкам в 2016 году по заключенным договорам с аэропортами, включенными в перечень получателей субсидий, предоставлены</t>
    </r>
  </si>
  <si>
    <r>
      <rPr>
        <b/>
        <sz val="10"/>
        <rFont val="Times New Roman"/>
        <family val="1"/>
        <charset val="204"/>
      </rPr>
      <t>Мероприятие 3.2.2.</t>
    </r>
    <r>
      <rPr>
        <sz val="10"/>
        <rFont val="Times New Roman"/>
        <family val="1"/>
        <charset val="204"/>
      </rPr>
      <t xml:space="preserve">
Предоставление субсидии федеральным казенным предприятиям, расположенным в районах Крайнего Севера и приравненных к ним местностях</t>
    </r>
  </si>
  <si>
    <t xml:space="preserve">Увеличение количества самолетовылетов из аэропортов, включенных в федеральные казенные предприятия  до 25 тыс. единиц в год </t>
  </si>
  <si>
    <t>107 0408 2436439 800</t>
  </si>
  <si>
    <r>
      <rPr>
        <b/>
        <i/>
        <sz val="10"/>
        <rFont val="Times New Roman"/>
        <family val="1"/>
        <charset val="204"/>
      </rPr>
      <t>Контрольное событие программы 3.2.2.1.</t>
    </r>
    <r>
      <rPr>
        <sz val="10"/>
        <rFont val="Times New Roman"/>
        <family val="1"/>
        <charset val="204"/>
      </rPr>
      <t xml:space="preserve">
Субсидии федеральным казенным предприятиям в 2014 году на основании утвержденных смет доходов и расходов, предоставлены</t>
    </r>
  </si>
  <si>
    <t>Росавиация
начальник Управления финансового обеспечения, бюджетного планирования и отчетности
Савина Г.Н.</t>
  </si>
  <si>
    <r>
      <rPr>
        <b/>
        <i/>
        <sz val="10"/>
        <rFont val="Times New Roman"/>
        <family val="1"/>
        <charset val="204"/>
      </rPr>
      <t>Контрольное событие программы 3.2.2.2.</t>
    </r>
    <r>
      <rPr>
        <sz val="10"/>
        <rFont val="Times New Roman"/>
        <family val="1"/>
        <charset val="204"/>
      </rPr>
      <t xml:space="preserve">
Субсидии федеральным казенным предприятиям в 2015 году на основании утвержденных смет доходов и расходов, предоставлены</t>
    </r>
  </si>
  <si>
    <r>
      <rPr>
        <b/>
        <i/>
        <sz val="10"/>
        <rFont val="Times New Roman"/>
        <family val="1"/>
        <charset val="204"/>
      </rPr>
      <t>Контрольное событие программы 3.2.2.3.</t>
    </r>
    <r>
      <rPr>
        <sz val="10"/>
        <rFont val="Times New Roman"/>
        <family val="1"/>
        <charset val="204"/>
      </rPr>
      <t xml:space="preserve">
Субсидии федеральным казенным предприятиям в 2016 году на основании утвержденных смет доходов и расходов, предоставлены</t>
    </r>
  </si>
  <si>
    <t>Основное мероприятие 3.3.
Обеспечение охвата территории Российской Федерации деятельностью специализированных поисково- и аварийно-спасательных служб на воздушном транспорте</t>
  </si>
  <si>
    <t xml:space="preserve">Росавиация
заместитель руководителя Росавиации
Ведерников А.В. </t>
  </si>
  <si>
    <t>Обеспечение 82% уровня охвата территории Российской Федерации поисково-спасательным обеспечением  полетов воздушных судов в 2020 году</t>
  </si>
  <si>
    <r>
      <rPr>
        <b/>
        <sz val="10"/>
        <rFont val="Times New Roman"/>
        <family val="1"/>
        <charset val="204"/>
      </rPr>
      <t>Мероприятие 3.3.1.</t>
    </r>
    <r>
      <rPr>
        <sz val="10"/>
        <rFont val="Times New Roman"/>
        <family val="1"/>
        <charset val="204"/>
      </rPr>
      <t xml:space="preserve">
Реализация мер, направленных на поддержку  служб, осуществляющих поисково- и аварийно-спасательное обеспечение полетов </t>
    </r>
  </si>
  <si>
    <t>Обеспечение уровня охвата территории Российской Федерации поисково-спасательным обеспечением  полетов воздушных судов на уровне 77% в 2015 году, 78% в 2016 году</t>
  </si>
  <si>
    <t xml:space="preserve">107 0408 2430059 100
107 0408 2430059 200
107 0408 2430059 600
107 0408 2430059 800
</t>
  </si>
  <si>
    <r>
      <rPr>
        <b/>
        <i/>
        <sz val="10"/>
        <rFont val="Times New Roman"/>
        <family val="1"/>
        <charset val="204"/>
      </rPr>
      <t>Контрольное событие программы 3.3.1.1.</t>
    </r>
    <r>
      <rPr>
        <sz val="10"/>
        <rFont val="Times New Roman"/>
        <family val="1"/>
        <charset val="204"/>
      </rPr>
      <t xml:space="preserve">
Техническое оснащение и перевооружение авиационных поисково-спасательных центров в 2015 году, осуществлено</t>
    </r>
  </si>
  <si>
    <t xml:space="preserve">Росавиация начальник Управления организации авиационно - космического поиска и спасания
Прусов С.А. </t>
  </si>
  <si>
    <r>
      <rPr>
        <b/>
        <i/>
        <sz val="10"/>
        <rFont val="Times New Roman"/>
        <family val="1"/>
        <charset val="204"/>
      </rPr>
      <t>Контрольное событие программы 3.3.1.2.</t>
    </r>
    <r>
      <rPr>
        <sz val="10"/>
        <rFont val="Times New Roman"/>
        <family val="1"/>
        <charset val="204"/>
      </rPr>
      <t xml:space="preserve">
Техническое оснащение и перевооружение авиационных поисково-спасательных центров, в 2016 году, осуществлено</t>
    </r>
  </si>
  <si>
    <r>
      <rPr>
        <b/>
        <sz val="10"/>
        <rFont val="Times New Roman"/>
        <family val="1"/>
        <charset val="204"/>
      </rPr>
      <t>Мероприятие 3.3.2.</t>
    </r>
    <r>
      <rPr>
        <sz val="10"/>
        <rFont val="Times New Roman"/>
        <family val="1"/>
        <charset val="204"/>
      </rPr>
      <t xml:space="preserve">
Предоставление субсидий авиационным предприятиям и организациям экспериментальной авиации на возмещение затрат при осуществлении ими поисково-спасательных операций (работ) и участии в их обеспечении</t>
    </r>
  </si>
  <si>
    <t xml:space="preserve">Росавиация
и.о. начальника Управления финансового обеспечения, бюджетного планирования и отчетности
Савина Г.Н. </t>
  </si>
  <si>
    <t>107 0408 2436431 800</t>
  </si>
  <si>
    <t>Основное мероприятие 3.4.
Возмещение расходов  за аэронавигационное обслуживание и услуги по аэропортовому и наземному обеспечению полетов воздушных судов пользователей воздушного пространства, освобожденных в соответствии с законодательством Российской Федерации от платы за них</t>
  </si>
  <si>
    <t>Обеспечение бесплатного аэропортового и наземного  обслуживания воздушных судов государственной авиации</t>
  </si>
  <si>
    <r>
      <rPr>
        <b/>
        <sz val="10"/>
        <rFont val="Times New Roman"/>
        <family val="1"/>
        <charset val="204"/>
      </rPr>
      <t>Мероприятие 3.4.1.</t>
    </r>
    <r>
      <rPr>
        <sz val="10"/>
        <rFont val="Times New Roman"/>
        <family val="1"/>
        <charset val="204"/>
      </rPr>
      <t xml:space="preserve">
Предоставление субсидий на возмещение организациям недополученных доходов от предоставления услуг по аэропортовому и наземному обеспечению полетов воздушных судов пользователей воздушного пространства</t>
    </r>
  </si>
  <si>
    <t>Обеспечение аэропортового и наземного  обслуживания воздушных судов государственной авиации в 2014-2016 годах</t>
  </si>
  <si>
    <t>107 0408 2436437 800</t>
  </si>
  <si>
    <r>
      <t xml:space="preserve">Контрольное событие программы 3.4.1.1.   
</t>
    </r>
    <r>
      <rPr>
        <sz val="10"/>
        <rFont val="Times New Roman"/>
        <family val="1"/>
        <charset val="204"/>
      </rPr>
      <t>Субсидии на возмещение организациям недополученных доходов от предоставления услуг по аэропортовому и наземному обеспечению полетов воздушных судов пользователей воздушного пространства в 2014 году предоставлены</t>
    </r>
  </si>
  <si>
    <r>
      <t xml:space="preserve">Контрольное событие программы 3.4.1.2.   
</t>
    </r>
    <r>
      <rPr>
        <sz val="10"/>
        <rFont val="Times New Roman"/>
        <family val="1"/>
        <charset val="204"/>
      </rPr>
      <t>Субсидии на возмещение организациям недополученных доходов от предоставления услуг по аэропортовому и наземному обеспечению полетов воздушных судов пользователей воздушного пространства в 2015 году предоставлены</t>
    </r>
  </si>
  <si>
    <r>
      <t xml:space="preserve">Контрольное событие программы 3.4.1.3.   
</t>
    </r>
    <r>
      <rPr>
        <sz val="10"/>
        <rFont val="Times New Roman"/>
        <family val="1"/>
        <charset val="204"/>
      </rPr>
      <t>Субсидии на возмещение организациям недополученных доходов от предоставления услуг по аэропортовому и наземному обеспечению полетов воздушных судов пользователей воздушного пространства в 2016 году предоставлены</t>
    </r>
  </si>
  <si>
    <r>
      <rPr>
        <b/>
        <sz val="10"/>
        <rFont val="Times New Roman"/>
        <family val="1"/>
        <charset val="204"/>
      </rPr>
      <t>Мероприятие 3.4.2.</t>
    </r>
    <r>
      <rPr>
        <sz val="10"/>
        <rFont val="Times New Roman"/>
        <family val="1"/>
        <charset val="204"/>
      </rPr>
      <t xml:space="preserve">
Предоставление ФГУП "Госкорпорация по ОрВД" субсидии на возмещение расходов за аэронавигационное обслуживание полетов воздушных судов пользователей воздушного пространства, освобожденных в соответствии с законодательством Российской Федерации</t>
    </r>
  </si>
  <si>
    <t>Обеспечение аэронавигационного обслуживания воздушных судов государственной авиации в 2014-2016 годах</t>
  </si>
  <si>
    <t>107 0408 2436430 800</t>
  </si>
  <si>
    <t>Основное мероприятие 3.5.
Создание условий для реализации подпрограммы «Гражданская авиация и аэронавигационное обеспечение»</t>
  </si>
  <si>
    <t>Обеспечение эффективности реализации мероприятий  Программы в сфере гражданской авиации и аэронавигационного обеспечения</t>
  </si>
  <si>
    <r>
      <rPr>
        <b/>
        <sz val="10"/>
        <rFont val="Times New Roman"/>
        <family val="1"/>
        <charset val="204"/>
      </rPr>
      <t>Мероприятие 3.5.1.</t>
    </r>
    <r>
      <rPr>
        <sz val="10"/>
        <rFont val="Times New Roman"/>
        <family val="1"/>
        <charset val="204"/>
      </rPr>
      <t xml:space="preserve">
Осуществление функций по реализации государственной политики, оказанию государственных услуг и управлению государственным имуществом в  установленной сфере деятельности </t>
    </r>
  </si>
  <si>
    <t>Обеспечение эффективности реализации мероприятий  Программы в сфере гражданской авиации и аэронавигационного обеспечения в 2014-2016 годах</t>
  </si>
  <si>
    <t xml:space="preserve">107 0408 2430011 100
107 0408 2430019 200
107 0408 2430019 800
107 0408 2430012 100
107 0408 2433987 100
107 0408 2430059 600
107 0408 2436433 800
107 0408 2430019 100
107 0408 2433969 100
</t>
  </si>
  <si>
    <r>
      <t xml:space="preserve">Контрольное событие  программы 3.5.1.1.
</t>
    </r>
    <r>
      <rPr>
        <sz val="10"/>
        <rFont val="Times New Roman"/>
        <family val="1"/>
        <charset val="204"/>
      </rPr>
      <t xml:space="preserve">Отчет о ходе реализации и оценке эффективности  государственной программы Российской Федерации «Развитие транспортной системы» в части гражданской авиации и аэронавигационного обеспечения  за  2014 г. представлен
</t>
    </r>
  </si>
  <si>
    <r>
      <t xml:space="preserve">Контрольное событие  программы 3.5.1.2.
</t>
    </r>
    <r>
      <rPr>
        <sz val="10"/>
        <rFont val="Times New Roman"/>
        <family val="1"/>
        <charset val="204"/>
      </rPr>
      <t xml:space="preserve">Отчет о ходе реализации и оценке эффективности  государственной программы Российской Федерации «Развитие транспортной системы» в части гражданской авиации и аэронавигационного обеспечения  за  2015 г. представлен
</t>
    </r>
  </si>
  <si>
    <r>
      <rPr>
        <b/>
        <sz val="10"/>
        <rFont val="Times New Roman"/>
        <family val="1"/>
        <charset val="204"/>
      </rPr>
      <t>Мероприятие 3.5.2.</t>
    </r>
    <r>
      <rPr>
        <sz val="10"/>
        <rFont val="Times New Roman"/>
        <family val="1"/>
        <charset val="204"/>
      </rPr>
      <t xml:space="preserve">
Научное обеспечение реализации подпрограммы</t>
    </r>
  </si>
  <si>
    <t>107 0411 2430019 200</t>
  </si>
  <si>
    <r>
      <rPr>
        <b/>
        <i/>
        <sz val="10"/>
        <rFont val="Times New Roman"/>
        <family val="1"/>
        <charset val="204"/>
      </rPr>
      <t xml:space="preserve">Контрольное событие  программы 3.5.2.1 </t>
    </r>
    <r>
      <rPr>
        <sz val="10"/>
        <rFont val="Times New Roman"/>
        <family val="1"/>
        <charset val="204"/>
      </rPr>
      <t>Проведение исследований по комплексной оценке состояния парка ВС российских авиакомпаний и подготовка предложений по актуальным вопросам его развития на основе анализа предложений и технико-экономических показателей новой и модернизированной авиационной техники</t>
    </r>
  </si>
  <si>
    <t>Росавиация
начальник Управления летной годности воздушных судов               М.В. Буланов</t>
  </si>
  <si>
    <r>
      <rPr>
        <b/>
        <i/>
        <sz val="10"/>
        <rFont val="Times New Roman"/>
        <family val="1"/>
        <charset val="204"/>
      </rPr>
      <t xml:space="preserve">Контрольное событие  программы 3.5.2.2 </t>
    </r>
    <r>
      <rPr>
        <b/>
        <sz val="10"/>
        <rFont val="Times New Roman"/>
        <family val="1"/>
        <charset val="204"/>
      </rPr>
      <t xml:space="preserve">            </t>
    </r>
    <r>
      <rPr>
        <sz val="10"/>
        <rFont val="Times New Roman"/>
        <family val="1"/>
        <charset val="204"/>
      </rPr>
      <t>Исследование методов подтверждения соответствия и разработка методик соответствия аэродромов гражданской авиации  федеральным авиационным правилам "Порядок сертификации аэродромов. Сертификационные требования"</t>
    </r>
  </si>
  <si>
    <t>Росавиация
начальник Управления аэропортовой деятельности            А.А. Пчелин</t>
  </si>
  <si>
    <t>Подпрограмма 4.  Морской и речной транспорт</t>
  </si>
  <si>
    <t xml:space="preserve">Росморречфлот
и.о. руководителя Росморречфлота
Горелик С.П.
</t>
  </si>
  <si>
    <t>Основное мероприятие 4.1.                                         Поисковое и аварийно-спасательное обеспечение судоходства</t>
  </si>
  <si>
    <t>Росморречфлот                          заместитель руководителя Росморречфлота
Костин Ю.А.</t>
  </si>
  <si>
    <t>Выполнение в полном объеме функций  по несению аварийно-спасательной готовности</t>
  </si>
  <si>
    <r>
      <rPr>
        <b/>
        <sz val="10"/>
        <rFont val="Times New Roman"/>
        <family val="1"/>
        <charset val="204"/>
      </rPr>
      <t xml:space="preserve">Мероприятие 4.1.1.                     </t>
    </r>
    <r>
      <rPr>
        <sz val="10"/>
        <rFont val="Times New Roman"/>
        <family val="1"/>
        <charset val="204"/>
      </rPr>
      <t xml:space="preserve">                             
Предоставление субсидий из федерального бюджета на возмещение затрат, связанных с выполнением задач (функций) по выполнению мероприятий по несению аварийно-спасательной готовности</t>
    </r>
  </si>
  <si>
    <t>Росморречфлот                           
начальник Управления обеспечения судоходства 
Ушаков Д.В.</t>
  </si>
  <si>
    <t>Обеспечение технической оснащенности аварийно-спасательных служб на водном транспорте на уровне 50% в 2015 году, 51% в 2016 году</t>
  </si>
  <si>
    <t>110 0408 2446442 800</t>
  </si>
  <si>
    <r>
      <rPr>
        <b/>
        <i/>
        <sz val="10"/>
        <rFont val="Times New Roman"/>
        <family val="1"/>
        <charset val="204"/>
      </rPr>
      <t>Контрольное событие программы 4.1.1.1.</t>
    </r>
    <r>
      <rPr>
        <i/>
        <sz val="10"/>
        <rFont val="Times New Roman"/>
        <family val="1"/>
        <charset val="204"/>
      </rPr>
      <t xml:space="preserve"> 
</t>
    </r>
    <r>
      <rPr>
        <sz val="10"/>
        <rFont val="Times New Roman"/>
        <family val="1"/>
        <charset val="204"/>
      </rPr>
      <t>Соглашения на предоставление субсидий на возмещение затрат, связанных с выполнением задач (функций) по  несению аварийно-спасательной готовности в 2014 году, заключены</t>
    </r>
  </si>
  <si>
    <t>Росморречфлот                            
и.о. начальника Управления экономики и финансов 
Митиогло А.М.</t>
  </si>
  <si>
    <r>
      <rPr>
        <b/>
        <i/>
        <sz val="10"/>
        <rFont val="Times New Roman"/>
        <family val="1"/>
        <charset val="204"/>
      </rPr>
      <t>Контрольное событие программы 4.1.1.2.</t>
    </r>
    <r>
      <rPr>
        <i/>
        <sz val="10"/>
        <rFont val="Times New Roman"/>
        <family val="1"/>
        <charset val="204"/>
      </rPr>
      <t xml:space="preserve"> 
</t>
    </r>
    <r>
      <rPr>
        <sz val="10"/>
        <rFont val="Times New Roman"/>
        <family val="1"/>
        <charset val="204"/>
      </rPr>
      <t>Соглашения на предоставление субсидий на возмещение затрат, связанных с выполнением задач (функций) по  несению аварийно-спасательной готовности в 2015 году, заключены</t>
    </r>
  </si>
  <si>
    <t>Росморречфлот                            
начальник Управления экономики и финансов
Джиоев  З.Т.</t>
  </si>
  <si>
    <r>
      <rPr>
        <b/>
        <i/>
        <sz val="10"/>
        <rFont val="Times New Roman"/>
        <family val="1"/>
        <charset val="204"/>
      </rPr>
      <t>Контрольное событие программы 4.1.1.3.</t>
    </r>
    <r>
      <rPr>
        <i/>
        <sz val="10"/>
        <rFont val="Times New Roman"/>
        <family val="1"/>
        <charset val="204"/>
      </rPr>
      <t xml:space="preserve"> 
</t>
    </r>
    <r>
      <rPr>
        <sz val="10"/>
        <rFont val="Times New Roman"/>
        <family val="1"/>
        <charset val="204"/>
      </rPr>
      <t>Соглашения на предоставление субсидий на возмещение затрат, связанных с выполнением задач (функций) по  несению аварийно-спасательной готовности в 2016 году, заключены</t>
    </r>
  </si>
  <si>
    <r>
      <rPr>
        <b/>
        <i/>
        <sz val="10"/>
        <rFont val="Times New Roman"/>
        <family val="1"/>
        <charset val="204"/>
      </rPr>
      <t>Контрольное событие программы 4.1.1.4.</t>
    </r>
    <r>
      <rPr>
        <i/>
        <sz val="10"/>
        <rFont val="Times New Roman"/>
        <family val="1"/>
        <charset val="204"/>
      </rPr>
      <t xml:space="preserve"> 
</t>
    </r>
    <r>
      <rPr>
        <sz val="10"/>
        <rFont val="Times New Roman"/>
        <family val="1"/>
        <charset val="204"/>
      </rPr>
      <t>Субсидии на возмещение затрат, связанных с выполнением задач (функций)  по несению аварийно-спасательной готовности в 2014 году, предоставлены</t>
    </r>
  </si>
  <si>
    <t>Росморречфлот
и.о. начальника Управления экономики и финансов
Митиогло А.М.</t>
  </si>
  <si>
    <r>
      <rPr>
        <b/>
        <i/>
        <sz val="10"/>
        <rFont val="Times New Roman"/>
        <family val="1"/>
        <charset val="204"/>
      </rPr>
      <t>Контрольное событие программы 4.1.1.5.</t>
    </r>
    <r>
      <rPr>
        <i/>
        <sz val="10"/>
        <rFont val="Times New Roman"/>
        <family val="1"/>
        <charset val="204"/>
      </rPr>
      <t xml:space="preserve"> 
</t>
    </r>
    <r>
      <rPr>
        <sz val="10"/>
        <rFont val="Times New Roman"/>
        <family val="1"/>
        <charset val="204"/>
      </rPr>
      <t>Субсидии на возмещение затрат, связанных с выполнением задач (функций)  по несению аварийно-спасательной готовности в 2015 году, предоставлены</t>
    </r>
  </si>
  <si>
    <r>
      <rPr>
        <b/>
        <i/>
        <sz val="10"/>
        <rFont val="Times New Roman"/>
        <family val="1"/>
        <charset val="204"/>
      </rPr>
      <t>Контрольное событие программы 4.1.1.6.</t>
    </r>
    <r>
      <rPr>
        <i/>
        <sz val="10"/>
        <rFont val="Times New Roman"/>
        <family val="1"/>
        <charset val="204"/>
      </rPr>
      <t xml:space="preserve"> 
</t>
    </r>
    <r>
      <rPr>
        <sz val="10"/>
        <rFont val="Times New Roman"/>
        <family val="1"/>
        <charset val="204"/>
      </rPr>
      <t>Субсидии на возмещение затрат, связанных с выполнением задач (функций)  по несению аварийно-спасательной готовности в 2016 году, предоставлены</t>
    </r>
  </si>
  <si>
    <r>
      <rPr>
        <b/>
        <sz val="10"/>
        <rFont val="Times New Roman"/>
        <family val="1"/>
        <charset val="204"/>
      </rPr>
      <t>Мероприятие 4.1.2.</t>
    </r>
    <r>
      <rPr>
        <sz val="10"/>
        <rFont val="Times New Roman"/>
        <family val="1"/>
        <charset val="204"/>
      </rPr>
      <t xml:space="preserve">                                 
Предоставление субсидий бюджетным учреждениям на выполнение государственного задания на оказание государственных  услуг (выполнение работ) в области поискового и аварийно-спасательного обеспечения судоходства</t>
    </r>
  </si>
  <si>
    <t>Росморречфлот                                    
начальник Управления обеспечения судоходства 
Ушаков Д.В.</t>
  </si>
  <si>
    <t>110 0408 2440059 600</t>
  </si>
  <si>
    <r>
      <rPr>
        <b/>
        <i/>
        <sz val="10"/>
        <rFont val="Times New Roman"/>
        <family val="1"/>
        <charset val="204"/>
      </rPr>
      <t>Контрольное событие программы 4.1.2.1.</t>
    </r>
    <r>
      <rPr>
        <i/>
        <sz val="10"/>
        <rFont val="Times New Roman"/>
        <family val="1"/>
        <charset val="204"/>
      </rPr>
      <t xml:space="preserve"> 
</t>
    </r>
    <r>
      <rPr>
        <sz val="10"/>
        <rFont val="Times New Roman"/>
        <family val="1"/>
        <charset val="204"/>
      </rPr>
      <t>Соглашения  о предоставлении субсидий на выполнение государственного задания в области поискового и аварийно-спасательного обеспечения судоходства в 2014 году заключены</t>
    </r>
  </si>
  <si>
    <t>Росморречфлот                               
и.о. начальника Управления экономики и финансов
Митиогло А.М.</t>
  </si>
  <si>
    <r>
      <rPr>
        <b/>
        <i/>
        <sz val="10"/>
        <rFont val="Times New Roman"/>
        <family val="1"/>
        <charset val="204"/>
      </rPr>
      <t>Контрольное событие программы 4.1.2.2.</t>
    </r>
    <r>
      <rPr>
        <i/>
        <sz val="10"/>
        <rFont val="Times New Roman"/>
        <family val="1"/>
        <charset val="204"/>
      </rPr>
      <t xml:space="preserve"> 
</t>
    </r>
    <r>
      <rPr>
        <sz val="10"/>
        <rFont val="Times New Roman"/>
        <family val="1"/>
        <charset val="204"/>
      </rPr>
      <t>Соглашения  о предоставлении субсидий на выполнение государственного задания в области поискового и аварийно-спасательного обеспечения судоходства в 2015 году заключены</t>
    </r>
  </si>
  <si>
    <r>
      <rPr>
        <b/>
        <i/>
        <sz val="10"/>
        <rFont val="Times New Roman"/>
        <family val="1"/>
        <charset val="204"/>
      </rPr>
      <t>Контрольное событие программы 4.1.2.3.</t>
    </r>
    <r>
      <rPr>
        <sz val="10"/>
        <rFont val="Times New Roman"/>
        <family val="1"/>
        <charset val="204"/>
      </rPr>
      <t xml:space="preserve"> 
Соглашения  о предоставлении субсидий на выполнение государственного задания в области поискового и аварийно-спасательного обеспечения судоходства в 2016 году заключены</t>
    </r>
  </si>
  <si>
    <r>
      <rPr>
        <b/>
        <i/>
        <sz val="10"/>
        <rFont val="Times New Roman"/>
        <family val="1"/>
        <charset val="204"/>
      </rPr>
      <t>Контрольное событие программы 4.1.2.4.</t>
    </r>
    <r>
      <rPr>
        <i/>
        <sz val="10"/>
        <rFont val="Times New Roman"/>
        <family val="1"/>
        <charset val="204"/>
      </rPr>
      <t xml:space="preserve"> 
</t>
    </r>
    <r>
      <rPr>
        <sz val="10"/>
        <rFont val="Times New Roman"/>
        <family val="1"/>
        <charset val="204"/>
      </rPr>
      <t>Выполнение работ по поиску и спасению людей с судов и объектов, терпящих бедствие в море, работ по предупреждению и ликвидации разливов нефти и нефтепродуктов в 2014 году  обеспечено</t>
    </r>
  </si>
  <si>
    <r>
      <rPr>
        <b/>
        <i/>
        <sz val="10"/>
        <rFont val="Times New Roman"/>
        <family val="1"/>
        <charset val="204"/>
      </rPr>
      <t>Контрольное событие программы 4.1.2.5.</t>
    </r>
    <r>
      <rPr>
        <i/>
        <sz val="10"/>
        <rFont val="Times New Roman"/>
        <family val="1"/>
        <charset val="204"/>
      </rPr>
      <t xml:space="preserve"> 
</t>
    </r>
    <r>
      <rPr>
        <sz val="10"/>
        <rFont val="Times New Roman"/>
        <family val="1"/>
        <charset val="204"/>
      </rPr>
      <t>Выполнение работ по поиску и спасению людей с судов и объектов, терпящих бедствие в море, работ по предупреждению и ликвидации разливов нефти и нефтепродуктов в 2015 году  обеспечено</t>
    </r>
  </si>
  <si>
    <t>Росморречфлот
и.о.  руководителя Росморречфлота
Горелик С.П.</t>
  </si>
  <si>
    <r>
      <rPr>
        <b/>
        <i/>
        <sz val="10"/>
        <rFont val="Times New Roman"/>
        <family val="1"/>
        <charset val="204"/>
      </rPr>
      <t xml:space="preserve">Контрольное событие программы 4.1.2.6.
</t>
    </r>
    <r>
      <rPr>
        <sz val="10"/>
        <rFont val="Times New Roman"/>
        <family val="1"/>
        <charset val="204"/>
      </rPr>
      <t>Выполнение работ по поиску и спасению людей с судов и объектов, терпящих бедствие в море, работ по предупреждению и ликвидации разливов нефти и нефтепродуктов в 2016 году обеспечено</t>
    </r>
  </si>
  <si>
    <t>Основное мероприятие 4.2.                                     
Навигационно-гидрографическое обеспечение судоходства на трассах Севморпути</t>
  </si>
  <si>
    <t xml:space="preserve">Обеспечение судоходства на трассах Северного морского пути </t>
  </si>
  <si>
    <r>
      <rPr>
        <b/>
        <sz val="10"/>
        <rFont val="Times New Roman"/>
        <family val="1"/>
        <charset val="204"/>
      </rPr>
      <t>Мероприятие 4.2.1.</t>
    </r>
    <r>
      <rPr>
        <sz val="10"/>
        <rFont val="Times New Roman"/>
        <family val="1"/>
        <charset val="204"/>
      </rPr>
      <t xml:space="preserve"> 
Предоставление субсидий  на возмещение затрат, связанных с выполнением задач (функций) по навигационно-гидрографическому обеспечению судоходства на трассах Севморпути</t>
    </r>
  </si>
  <si>
    <t>Обеспечение технической оснащенности трасс Северного морского пути на уровне 39% в 2015 году, 39,5 % в 2016  году</t>
  </si>
  <si>
    <t>110 0408 2446445 800</t>
  </si>
  <si>
    <r>
      <rPr>
        <b/>
        <i/>
        <sz val="10"/>
        <rFont val="Times New Roman"/>
        <family val="1"/>
        <charset val="204"/>
      </rPr>
      <t xml:space="preserve">Контрольное событие программы 4.2.1.1. 
</t>
    </r>
    <r>
      <rPr>
        <sz val="10"/>
        <rFont val="Times New Roman"/>
        <family val="1"/>
        <charset val="204"/>
      </rPr>
      <t xml:space="preserve">Соглашения на предоставление субсидий   по навигационно-гидрографическому обеспечению судоходства на трассах Северного морского пути в 2014 году </t>
    </r>
  </si>
  <si>
    <t>Росморречфлот                            
и.о. начальника Управления экономики и финансов
Митиогло А.М.</t>
  </si>
  <si>
    <r>
      <rPr>
        <b/>
        <i/>
        <sz val="10"/>
        <rFont val="Times New Roman"/>
        <family val="1"/>
        <charset val="204"/>
      </rPr>
      <t xml:space="preserve">Контрольное событие программы 4.2.1.2. 
</t>
    </r>
    <r>
      <rPr>
        <sz val="10"/>
        <rFont val="Times New Roman"/>
        <family val="1"/>
        <charset val="204"/>
      </rPr>
      <t xml:space="preserve">Соглашения на предоставление субсидий   по навигационно-гидрографическому обеспечению судоходства на трассах Северного морского пути в 2015 году </t>
    </r>
  </si>
  <si>
    <r>
      <rPr>
        <b/>
        <i/>
        <sz val="10"/>
        <rFont val="Times New Roman"/>
        <family val="1"/>
        <charset val="204"/>
      </rPr>
      <t>Контрольное событие программы 4.2.1.3.</t>
    </r>
    <r>
      <rPr>
        <sz val="10"/>
        <rFont val="Times New Roman"/>
        <family val="1"/>
        <charset val="204"/>
      </rPr>
      <t xml:space="preserve"> 
Соглашения на предоставление субсидий  по навигационно-гидрографическому обеспечению судоходства на трассах Северного морского пути в 2016 году заключены</t>
    </r>
  </si>
  <si>
    <r>
      <rPr>
        <b/>
        <i/>
        <sz val="10"/>
        <rFont val="Times New Roman"/>
        <family val="1"/>
        <charset val="204"/>
      </rPr>
      <t>Контрольное событие программы 4.2.1.4.</t>
    </r>
    <r>
      <rPr>
        <i/>
        <sz val="10"/>
        <rFont val="Times New Roman"/>
        <family val="1"/>
        <charset val="204"/>
      </rPr>
      <t xml:space="preserve"> 
</t>
    </r>
    <r>
      <rPr>
        <sz val="10"/>
        <rFont val="Times New Roman"/>
        <family val="1"/>
        <charset val="204"/>
      </rPr>
      <t>Выполнение работ  по навигационно-гидрографическому обеспечению судоходства на трассах Северного морского пути в 2014 году  обеспечено</t>
    </r>
  </si>
  <si>
    <r>
      <rPr>
        <b/>
        <i/>
        <sz val="10"/>
        <rFont val="Times New Roman"/>
        <family val="1"/>
        <charset val="204"/>
      </rPr>
      <t>Контрольное событие программы 4.2.1.5.</t>
    </r>
    <r>
      <rPr>
        <i/>
        <sz val="10"/>
        <rFont val="Times New Roman"/>
        <family val="1"/>
        <charset val="204"/>
      </rPr>
      <t xml:space="preserve"> 
</t>
    </r>
    <r>
      <rPr>
        <sz val="10"/>
        <rFont val="Times New Roman"/>
        <family val="1"/>
        <charset val="204"/>
      </rPr>
      <t>Выполнение работ  по навигационно-гидрографическому обеспечению судоходства на трассах Северного морского пути в 2015 году  обеспечено</t>
    </r>
  </si>
  <si>
    <r>
      <rPr>
        <b/>
        <i/>
        <sz val="10"/>
        <rFont val="Times New Roman"/>
        <family val="1"/>
        <charset val="204"/>
      </rPr>
      <t>Контрольное событие программы 4.2.1.6.</t>
    </r>
    <r>
      <rPr>
        <i/>
        <sz val="10"/>
        <rFont val="Times New Roman"/>
        <family val="1"/>
        <charset val="204"/>
      </rPr>
      <t xml:space="preserve"> 
</t>
    </r>
    <r>
      <rPr>
        <sz val="10"/>
        <rFont val="Times New Roman"/>
        <family val="1"/>
        <charset val="204"/>
      </rPr>
      <t>Выполнение работ   по навигационно-гидрографическому обеспечению судоходства на трассах Северного морского пути в 2016 году обеспечено</t>
    </r>
  </si>
  <si>
    <t>Основное мероприятие 4.3.                                      
Обеспечение эксплуатации внутренних водных путей и гидротехнических сооружений</t>
  </si>
  <si>
    <t>Росморречфлот                                
заместитель руководителя Росморречфлота   
Вовк В.Н.</t>
  </si>
  <si>
    <t xml:space="preserve">Обеспечение в 2020 году  эксплуатации 36,5% внутренних водных путей с освещаемой и отражательной обстановкой </t>
  </si>
  <si>
    <r>
      <rPr>
        <b/>
        <sz val="10"/>
        <rFont val="Times New Roman"/>
        <family val="1"/>
        <charset val="204"/>
      </rPr>
      <t xml:space="preserve">Мероприятия 4.3.1.                                                   </t>
    </r>
    <r>
      <rPr>
        <sz val="10"/>
        <rFont val="Times New Roman"/>
        <family val="1"/>
        <charset val="204"/>
      </rPr>
      <t xml:space="preserve"> 
Предоставление субсидий на возмещение затрат, связанных с выполнением задач (функций) по обеспечению безопасности судоходства на канале им. Москвы</t>
    </r>
  </si>
  <si>
    <t xml:space="preserve">Росморречфлот
и.о. руководителя Росморречфлота
Горелик С.П. 
</t>
  </si>
  <si>
    <t>Повышение качественных характеристик инфраструктуры внутренних водных путей Московского бассейна</t>
  </si>
  <si>
    <t>110 0408 2446443 800</t>
  </si>
  <si>
    <r>
      <rPr>
        <b/>
        <i/>
        <sz val="10"/>
        <rFont val="Times New Roman"/>
        <family val="1"/>
        <charset val="204"/>
      </rPr>
      <t xml:space="preserve">Контрольное событие программы 4.3.1.1. 
</t>
    </r>
    <r>
      <rPr>
        <sz val="10"/>
        <rFont val="Times New Roman"/>
        <family val="1"/>
        <charset val="204"/>
      </rPr>
      <t>Соглашения на предоставление субсидий ФГБУ "Канал им.Москвы" в 2014 году заключены</t>
    </r>
  </si>
  <si>
    <r>
      <rPr>
        <b/>
        <i/>
        <sz val="10"/>
        <rFont val="Times New Roman"/>
        <family val="1"/>
        <charset val="204"/>
      </rPr>
      <t xml:space="preserve">Контрольное событие программы 4.3.1.2. 
</t>
    </r>
    <r>
      <rPr>
        <sz val="10"/>
        <rFont val="Times New Roman"/>
        <family val="1"/>
        <charset val="204"/>
      </rPr>
      <t>Соглашения на предоставление субсидий ФГБУ "Канал им.Москвы" в 2015 году заключены</t>
    </r>
  </si>
  <si>
    <r>
      <rPr>
        <b/>
        <i/>
        <sz val="10"/>
        <rFont val="Times New Roman"/>
        <family val="1"/>
        <charset val="204"/>
      </rPr>
      <t xml:space="preserve">Контрольное событие программы 4.3.1.3. 
</t>
    </r>
    <r>
      <rPr>
        <sz val="10"/>
        <rFont val="Times New Roman"/>
        <family val="1"/>
        <charset val="204"/>
      </rPr>
      <t>Соглашения на предоставление субсидий ФГУП "Канал им.Москвы" в 2016 году заключены</t>
    </r>
  </si>
  <si>
    <r>
      <rPr>
        <b/>
        <i/>
        <sz val="10"/>
        <rFont val="Times New Roman"/>
        <family val="1"/>
        <charset val="204"/>
      </rPr>
      <t xml:space="preserve">Контрольное событие программы 4.3.1.4. 
</t>
    </r>
    <r>
      <rPr>
        <sz val="10"/>
        <rFont val="Times New Roman"/>
        <family val="1"/>
        <charset val="204"/>
      </rPr>
      <t>Субсидии ФГУП "Канал им.Москвы" в 2014 году  предоставлены</t>
    </r>
  </si>
  <si>
    <r>
      <rPr>
        <b/>
        <i/>
        <sz val="10"/>
        <rFont val="Times New Roman"/>
        <family val="1"/>
        <charset val="204"/>
      </rPr>
      <t xml:space="preserve">Контрольное событие программы 4.3.1.5. 
</t>
    </r>
    <r>
      <rPr>
        <sz val="10"/>
        <rFont val="Times New Roman"/>
        <family val="1"/>
        <charset val="204"/>
      </rPr>
      <t>Субсидии ФГБУ "Канал им.Москвы" в 2015 году  предоставлены</t>
    </r>
  </si>
  <si>
    <r>
      <rPr>
        <b/>
        <i/>
        <sz val="10"/>
        <rFont val="Times New Roman"/>
        <family val="1"/>
        <charset val="204"/>
      </rPr>
      <t xml:space="preserve">Контрольное событие программы 4.3.1.6. 
</t>
    </r>
    <r>
      <rPr>
        <sz val="10"/>
        <rFont val="Times New Roman"/>
        <family val="1"/>
        <charset val="204"/>
      </rPr>
      <t>Субсидии ФГБУ "Канал им.Москвы" в 2016 году  предоставлены</t>
    </r>
  </si>
  <si>
    <r>
      <rPr>
        <b/>
        <sz val="10"/>
        <rFont val="Times New Roman"/>
        <family val="1"/>
        <charset val="204"/>
      </rPr>
      <t>Мероприятие 4.3.2.</t>
    </r>
    <r>
      <rPr>
        <sz val="10"/>
        <rFont val="Times New Roman"/>
        <family val="1"/>
        <charset val="204"/>
      </rPr>
      <t xml:space="preserve">
Предоставление субсидий из федерального бюджета на возмещение затрат, связанных с выполнением задач (функций) по обеспечению мероприятий по обводнению</t>
    </r>
  </si>
  <si>
    <t>Росморречфлот                              
начальник Управления внутреннего водного транспорта 
Аборнев В.С.</t>
  </si>
  <si>
    <t xml:space="preserve"> Обеспечение выполнения мероприятий по обводнению в 2014-2016 годах</t>
  </si>
  <si>
    <t>110 0408 2446444 800</t>
  </si>
  <si>
    <r>
      <rPr>
        <b/>
        <i/>
        <sz val="10"/>
        <rFont val="Times New Roman"/>
        <family val="1"/>
        <charset val="204"/>
      </rPr>
      <t>Контрольное событие программы 4.3.2.1.</t>
    </r>
    <r>
      <rPr>
        <b/>
        <sz val="10"/>
        <rFont val="Times New Roman"/>
        <family val="1"/>
        <charset val="204"/>
      </rPr>
      <t xml:space="preserve"> 
</t>
    </r>
    <r>
      <rPr>
        <sz val="10"/>
        <rFont val="Times New Roman"/>
        <family val="1"/>
        <charset val="204"/>
      </rPr>
      <t xml:space="preserve">Соглашения на предоставление субсидий на обеспечение мероприятий по обводнению в 2014 году заключены </t>
    </r>
  </si>
  <si>
    <r>
      <rPr>
        <b/>
        <i/>
        <sz val="10"/>
        <rFont val="Times New Roman"/>
        <family val="1"/>
        <charset val="204"/>
      </rPr>
      <t>Контрольное событие программы 4.3.2.2.</t>
    </r>
    <r>
      <rPr>
        <b/>
        <sz val="10"/>
        <rFont val="Times New Roman"/>
        <family val="1"/>
        <charset val="204"/>
      </rPr>
      <t xml:space="preserve"> 
</t>
    </r>
    <r>
      <rPr>
        <sz val="10"/>
        <rFont val="Times New Roman"/>
        <family val="1"/>
        <charset val="204"/>
      </rPr>
      <t xml:space="preserve">Соглашения на предоставление субсидий на обеспечение мероприятий по обводнению в 2015 году заключены </t>
    </r>
  </si>
  <si>
    <r>
      <rPr>
        <b/>
        <i/>
        <sz val="10"/>
        <rFont val="Times New Roman"/>
        <family val="1"/>
        <charset val="204"/>
      </rPr>
      <t xml:space="preserve">Контрольное событие программы 4.3.2.3.    
</t>
    </r>
    <r>
      <rPr>
        <sz val="10"/>
        <rFont val="Times New Roman"/>
        <family val="1"/>
        <charset val="204"/>
      </rPr>
      <t xml:space="preserve">Соглашения на предоставление субсидий на обеспечение мероприятий по обводнению в 2016 году заключены </t>
    </r>
  </si>
  <si>
    <r>
      <rPr>
        <b/>
        <i/>
        <sz val="10"/>
        <rFont val="Times New Roman"/>
        <family val="1"/>
        <charset val="204"/>
      </rPr>
      <t xml:space="preserve">Контрольное событие программы 4.3.2.4. 
</t>
    </r>
    <r>
      <rPr>
        <sz val="10"/>
        <rFont val="Times New Roman"/>
        <family val="1"/>
        <charset val="204"/>
      </rPr>
      <t>Субсидии на обеспечение мероприятий по обводнению в 2014 году предоставлены</t>
    </r>
  </si>
  <si>
    <r>
      <rPr>
        <b/>
        <i/>
        <sz val="10"/>
        <rFont val="Times New Roman"/>
        <family val="1"/>
        <charset val="204"/>
      </rPr>
      <t xml:space="preserve">Контрольное событие программы 4.3.2.5. 
</t>
    </r>
    <r>
      <rPr>
        <sz val="10"/>
        <rFont val="Times New Roman"/>
        <family val="1"/>
        <charset val="204"/>
      </rPr>
      <t>Субсидии на обеспечение мероприятий по обводнению в 2015 году предоставлены</t>
    </r>
  </si>
  <si>
    <r>
      <rPr>
        <b/>
        <i/>
        <sz val="10"/>
        <rFont val="Times New Roman"/>
        <family val="1"/>
        <charset val="204"/>
      </rPr>
      <t xml:space="preserve">Контрольное событие  программы 4.3.2.6. 
</t>
    </r>
    <r>
      <rPr>
        <sz val="10"/>
        <rFont val="Times New Roman"/>
        <family val="1"/>
        <charset val="204"/>
      </rPr>
      <t>Субсидии на обеспечение мероприятий по обводнению в 2016 году предоставлены</t>
    </r>
  </si>
  <si>
    <t>Росморречфлот                            
начальник Управления экономики и финансов
 З.Т. Джиоев</t>
  </si>
  <si>
    <r>
      <rPr>
        <b/>
        <sz val="10"/>
        <rFont val="Times New Roman"/>
        <family val="1"/>
        <charset val="204"/>
      </rPr>
      <t>Мероприятие 4.3.3.</t>
    </r>
    <r>
      <rPr>
        <sz val="10"/>
        <rFont val="Times New Roman"/>
        <family val="1"/>
        <charset val="204"/>
      </rPr>
      <t xml:space="preserve">
Предоставление субсидий бюджетным учреждениям на финансовое обеспечение выполнения государственного задания на выполнение работ по содержанию  внутренних водных путей, обеспечению безопасности судоходства, содержанию судоходных гидротенических сооружений, портовый контроль, приобретение бланков дипломов</t>
    </r>
  </si>
  <si>
    <t>Выполнение государственного задания на выполнение работ по содержанию ВВП, обеспечению безопасности судоходства, содержанию СГТС, портовый контроль, приобретение бланков дипломов в 2014-2016 годах</t>
  </si>
  <si>
    <r>
      <rPr>
        <b/>
        <i/>
        <sz val="10"/>
        <rFont val="Times New Roman"/>
        <family val="1"/>
        <charset val="204"/>
      </rPr>
      <t xml:space="preserve">Контрольное событие программы 4.3.3.1. 
</t>
    </r>
    <r>
      <rPr>
        <sz val="10"/>
        <rFont val="Times New Roman"/>
        <family val="1"/>
        <charset val="204"/>
      </rPr>
      <t xml:space="preserve">Соглашения на предоставление субсидий на выполнение работ по содержанию внутренних водных путей, обеспечению безопасности судоходства, содержанию судоходных гидротехнических сооружений, портовый контроль  в 2014 году  заключены </t>
    </r>
  </si>
  <si>
    <r>
      <rPr>
        <b/>
        <i/>
        <sz val="10"/>
        <rFont val="Times New Roman"/>
        <family val="1"/>
        <charset val="204"/>
      </rPr>
      <t xml:space="preserve">Контрольное событие программы 4.3.3.2. 
</t>
    </r>
    <r>
      <rPr>
        <sz val="10"/>
        <rFont val="Times New Roman"/>
        <family val="1"/>
        <charset val="204"/>
      </rPr>
      <t xml:space="preserve">Соглашения на предоставление субсидий на выполнение работ по содержанию  внутренних водных путей, обеспечению безопасности судоходства, содержанию судоходных гидротенических сооружений, портовый контроль  в 2015 году  заключены </t>
    </r>
  </si>
  <si>
    <r>
      <t xml:space="preserve">Контрольное событие программы 4.3.3.3.
</t>
    </r>
    <r>
      <rPr>
        <sz val="10"/>
        <rFont val="Times New Roman"/>
        <family val="1"/>
        <charset val="204"/>
      </rPr>
      <t xml:space="preserve">Соглашения на предоставление субсидий на выполнение работ по содержанию  внутренних водных путей, обеспечению безопасности судоходства, содержанию судоходных гидротенических сооружений, портовый контроль в 2016 году  заключены </t>
    </r>
  </si>
  <si>
    <r>
      <rPr>
        <b/>
        <i/>
        <sz val="10"/>
        <rFont val="Times New Roman"/>
        <family val="1"/>
        <charset val="204"/>
      </rPr>
      <t>Контрольное событие программы 4.3.3.4</t>
    </r>
    <r>
      <rPr>
        <i/>
        <sz val="10"/>
        <rFont val="Times New Roman"/>
        <family val="1"/>
        <charset val="204"/>
      </rPr>
      <t xml:space="preserve">. 
</t>
    </r>
    <r>
      <rPr>
        <sz val="10"/>
        <rFont val="Times New Roman"/>
        <family val="1"/>
        <charset val="204"/>
      </rPr>
      <t>Выполнение работ по содержанию внутренних водных путей, обеспечению безопасности судоходства, содержанию судоходных гидротенических сооружений, портовому контролю в 2014 году обеспечено</t>
    </r>
  </si>
  <si>
    <r>
      <rPr>
        <b/>
        <i/>
        <sz val="10"/>
        <rFont val="Times New Roman"/>
        <family val="1"/>
        <charset val="204"/>
      </rPr>
      <t>Контрольное событие программы 4.3.3.5</t>
    </r>
    <r>
      <rPr>
        <i/>
        <sz val="10"/>
        <rFont val="Times New Roman"/>
        <family val="1"/>
        <charset val="204"/>
      </rPr>
      <t xml:space="preserve">. 
</t>
    </r>
    <r>
      <rPr>
        <sz val="10"/>
        <rFont val="Times New Roman"/>
        <family val="1"/>
        <charset val="204"/>
      </rPr>
      <t>Выполнение работ по содержанию  внутренних водных путей, обеспечению безопасности судоходства, содержанию судоходных гидротенических сооружений, портовому контролю в 2015 году обеспечено</t>
    </r>
  </si>
  <si>
    <r>
      <rPr>
        <b/>
        <i/>
        <sz val="10"/>
        <rFont val="Times New Roman"/>
        <family val="1"/>
        <charset val="204"/>
      </rPr>
      <t>Контрольное событие  программы 4.3.3.6</t>
    </r>
    <r>
      <rPr>
        <b/>
        <sz val="10"/>
        <rFont val="Times New Roman"/>
        <family val="1"/>
        <charset val="204"/>
      </rPr>
      <t>.</t>
    </r>
    <r>
      <rPr>
        <sz val="10"/>
        <rFont val="Times New Roman"/>
        <family val="1"/>
        <charset val="204"/>
      </rPr>
      <t xml:space="preserve"> 
Выполнение работ по содержанию  внутренних водных путей, обеспечению безопасности судоходства, содержанию судоходных гидротенических сооружений, портовому контролю в 2016 году обеспечено</t>
    </r>
  </si>
  <si>
    <t>Основное мероприятие 4.4.                                  
Создание условий для реализации подпрограммы "Морской и речной транспорт"</t>
  </si>
  <si>
    <t>Росморречфлот                                 
и.о. руководителя Росморречфлота                     
Горелик С.П.</t>
  </si>
  <si>
    <t>Повышение эффективности реализации Программы в сфере водного транспорта</t>
  </si>
  <si>
    <r>
      <rPr>
        <b/>
        <sz val="10"/>
        <rFont val="Times New Roman"/>
        <family val="1"/>
        <charset val="204"/>
      </rPr>
      <t xml:space="preserve">Мероприятие 4.4.1.                                                     
</t>
    </r>
    <r>
      <rPr>
        <sz val="10"/>
        <rFont val="Times New Roman"/>
        <family val="1"/>
        <charset val="204"/>
      </rPr>
      <t>Осуществление функций по реализации государственной политики, оказанию государственных услуг и управлению государственным имуществом в  установленной сфере деятельности</t>
    </r>
  </si>
  <si>
    <t>Обеспечение  эффективности деятельности Росморречфлота в 2014-2016 годах</t>
  </si>
  <si>
    <t xml:space="preserve">110 0408 2440011 100
110 0408 2440019 200
110 0408 2440019 800
110 0408 2440059 100
110 0408 2440059 200
110 0408 2440059 800
110 0408 2440059 600
110 0408 2440019 100
110 0408 2443969 100
</t>
  </si>
  <si>
    <r>
      <rPr>
        <b/>
        <i/>
        <sz val="10"/>
        <rFont val="Times New Roman"/>
        <family val="1"/>
        <charset val="204"/>
      </rPr>
      <t xml:space="preserve">Контрольное событие программы 4.4.1.1.
</t>
    </r>
    <r>
      <rPr>
        <sz val="10"/>
        <rFont val="Times New Roman"/>
        <family val="1"/>
        <charset val="204"/>
      </rPr>
      <t xml:space="preserve"> Категории</t>
    </r>
    <r>
      <rPr>
        <b/>
        <sz val="10"/>
        <rFont val="Times New Roman"/>
        <family val="1"/>
        <charset val="204"/>
      </rPr>
      <t xml:space="preserve"> </t>
    </r>
    <r>
      <rPr>
        <sz val="10"/>
        <rFont val="Times New Roman"/>
        <family val="1"/>
        <charset val="204"/>
      </rPr>
      <t>средств навигационного оборудования и сроки их работы, гарантированные габаритов судовых ходов, а также сроки работы судоходных гидротехнических сооружений в навигации 2015-2017 годов  установлены</t>
    </r>
  </si>
  <si>
    <r>
      <rPr>
        <b/>
        <i/>
        <sz val="10"/>
        <rFont val="Times New Roman"/>
        <family val="1"/>
        <charset val="204"/>
      </rPr>
      <t xml:space="preserve">Контрольное событие программы 4.4.1.2.
</t>
    </r>
    <r>
      <rPr>
        <sz val="10"/>
        <rFont val="Times New Roman"/>
        <family val="1"/>
        <charset val="204"/>
      </rPr>
      <t xml:space="preserve"> Категории</t>
    </r>
    <r>
      <rPr>
        <b/>
        <sz val="10"/>
        <rFont val="Times New Roman"/>
        <family val="1"/>
        <charset val="204"/>
      </rPr>
      <t xml:space="preserve"> </t>
    </r>
    <r>
      <rPr>
        <sz val="10"/>
        <rFont val="Times New Roman"/>
        <family val="1"/>
        <charset val="204"/>
      </rPr>
      <t>средств навигационного оборудования и сроки их работы, гарантированные габаритов судовых ходов, а также сроки работы судоходных гидротехнических сооружений в навигации 2016-2018 годов  установлены</t>
    </r>
  </si>
  <si>
    <r>
      <rPr>
        <b/>
        <i/>
        <sz val="10"/>
        <rFont val="Times New Roman"/>
        <family val="1"/>
        <charset val="204"/>
      </rPr>
      <t xml:space="preserve">Контрольное событие программы 4.4.1.3. 
</t>
    </r>
    <r>
      <rPr>
        <sz val="10"/>
        <rFont val="Times New Roman"/>
        <family val="1"/>
        <charset val="204"/>
      </rPr>
      <t>Категории средств навигационного оборудования и сроки их работы, гарантированные габаритов судовых ходов, а также сроки работы судоходных гидротехнических сооружений в навигации 2017-2019 годов  установлены</t>
    </r>
  </si>
  <si>
    <r>
      <t xml:space="preserve">Контрольное событие  программы 4.4.1.4.
</t>
    </r>
    <r>
      <rPr>
        <sz val="10"/>
        <rFont val="Times New Roman"/>
        <family val="1"/>
        <charset val="204"/>
      </rPr>
      <t xml:space="preserve">Отчет о ходе реализации и оценке эффективности  государственной программы Российской Федерации «Развитие транспортной системы» в части морского и речного транспорта  за  2014 г. представлен
</t>
    </r>
  </si>
  <si>
    <r>
      <t xml:space="preserve">Контрольное событие  программы  4.4.1.5.
</t>
    </r>
    <r>
      <rPr>
        <sz val="10"/>
        <rFont val="Times New Roman"/>
        <family val="1"/>
        <charset val="204"/>
      </rPr>
      <t xml:space="preserve">Отчет о ходе реализации и оценке эффективности  государственной программы Российской Федерации «Развитие транспортной системы» в части морского и речного транспорта  за  2015 г. представлен
</t>
    </r>
  </si>
  <si>
    <t>Мероприятие 4.4.2.                                       
Обеспечение реализации Федерального закона от 9 февраля 2007 года " 16-ФЗ "О транспортной безопасности в сфере водного транспорта</t>
  </si>
  <si>
    <t>Росморречфлот                        
заместитель руководителя Росморречфлота   
Стасюк К.В.</t>
  </si>
  <si>
    <t xml:space="preserve">Выполнение мероприятий в рамках реализации Федерального закона от 9 февраля 2007 года № 16-ФЗ "О транспортной безопасности в сфере водного транспорта" </t>
  </si>
  <si>
    <r>
      <rPr>
        <b/>
        <i/>
        <sz val="10"/>
        <rFont val="Times New Roman"/>
        <family val="1"/>
        <charset val="204"/>
      </rPr>
      <t>Контрольное событие программы 4.4.2.1.</t>
    </r>
    <r>
      <rPr>
        <b/>
        <sz val="10"/>
        <rFont val="Times New Roman"/>
        <family val="1"/>
        <charset val="204"/>
      </rPr>
      <t xml:space="preserve"> 
</t>
    </r>
    <r>
      <rPr>
        <sz val="10"/>
        <rFont val="Times New Roman"/>
        <family val="1"/>
        <charset val="204"/>
      </rPr>
      <t>Соглашения о предоставлении субсидий на реализацию Федерального закона от 9 февраля 2007 года № 16-ФЗ "О транспортной безопасности в сфере водного транспорта" в 2014 году  заключены</t>
    </r>
  </si>
  <si>
    <r>
      <rPr>
        <b/>
        <i/>
        <sz val="10"/>
        <rFont val="Times New Roman"/>
        <family val="1"/>
        <charset val="204"/>
      </rPr>
      <t>Контрольное событие программы 4.4.2.2.</t>
    </r>
    <r>
      <rPr>
        <b/>
        <sz val="10"/>
        <rFont val="Times New Roman"/>
        <family val="1"/>
        <charset val="204"/>
      </rPr>
      <t xml:space="preserve"> 
</t>
    </r>
    <r>
      <rPr>
        <sz val="10"/>
        <rFont val="Times New Roman"/>
        <family val="1"/>
        <charset val="204"/>
      </rPr>
      <t>Соглашения о предоставлении субсидий на реализацию Федерального закона от 9 февраля 2007 года № 16-ФЗ "О транспортной безопасности в сфере водного транспорта" в 2015 году  заключены</t>
    </r>
  </si>
  <si>
    <r>
      <rPr>
        <b/>
        <i/>
        <sz val="10"/>
        <rFont val="Times New Roman"/>
        <family val="1"/>
        <charset val="204"/>
      </rPr>
      <t xml:space="preserve">Контрольное событие программы 4.4.2.3. 
</t>
    </r>
    <r>
      <rPr>
        <sz val="10"/>
        <rFont val="Times New Roman"/>
        <family val="1"/>
        <charset val="204"/>
      </rPr>
      <t>Соглашения о предоставлении субсидий на реализацию Федерального закона от 9 февраля 2007 года № 16-ФЗ "О транспортной безопасности в сфере водного транспорта" в 2016 году  заключены</t>
    </r>
  </si>
  <si>
    <r>
      <rPr>
        <b/>
        <i/>
        <sz val="10"/>
        <rFont val="Times New Roman"/>
        <family val="1"/>
        <charset val="204"/>
      </rPr>
      <t>Контрольное событие  программы 4.4.2.4.</t>
    </r>
    <r>
      <rPr>
        <b/>
        <sz val="10"/>
        <rFont val="Times New Roman"/>
        <family val="1"/>
        <charset val="204"/>
      </rPr>
      <t xml:space="preserve"> 
Р</t>
    </r>
    <r>
      <rPr>
        <sz val="10"/>
        <rFont val="Times New Roman"/>
        <family val="1"/>
        <charset val="204"/>
      </rPr>
      <t>аботы по реализации Федерального закона от 9 февраля 2007 года № 16-ФЗ "О транспортной безопасности в сфере водного транспорта" в 2014 году обеспечены</t>
    </r>
  </si>
  <si>
    <r>
      <rPr>
        <b/>
        <i/>
        <sz val="10"/>
        <rFont val="Times New Roman"/>
        <family val="1"/>
        <charset val="204"/>
      </rPr>
      <t>Контрольное событие  программы 4.4.2.5.</t>
    </r>
    <r>
      <rPr>
        <b/>
        <sz val="10"/>
        <rFont val="Times New Roman"/>
        <family val="1"/>
        <charset val="204"/>
      </rPr>
      <t xml:space="preserve"> 
Р</t>
    </r>
    <r>
      <rPr>
        <sz val="10"/>
        <rFont val="Times New Roman"/>
        <family val="1"/>
        <charset val="204"/>
      </rPr>
      <t>аботы по реализации Федерального закона от 9 февраля 2007 года № 16-ФЗ "О транспортной безопасности в сфере водного транспорта" в 2015 году обеспечены</t>
    </r>
  </si>
  <si>
    <t>Росморречфлот                            
начальник Управления транспортной безопасности
А.В. Гриценко</t>
  </si>
  <si>
    <r>
      <rPr>
        <b/>
        <i/>
        <sz val="10"/>
        <rFont val="Times New Roman"/>
        <family val="1"/>
        <charset val="204"/>
      </rPr>
      <t xml:space="preserve">Контрольное событие программы  4.4.2.6. 
</t>
    </r>
    <r>
      <rPr>
        <sz val="10"/>
        <rFont val="Times New Roman"/>
        <family val="1"/>
        <charset val="204"/>
      </rPr>
      <t>Работы по реализации Федерального закона от 9 февраля 2007 года № 16-ФЗ "О транспортной безопасности в сфере водного транспорта" в 2016 году обеспечены</t>
    </r>
  </si>
  <si>
    <t>Мероприятие 4.4.3.                                                         
Научное обеспечение реализации подпрограммы</t>
  </si>
  <si>
    <t>Росморречфлот                     
начальник Управления обеспечения судоходства 
Ушаков Д.В.</t>
  </si>
  <si>
    <t>Выполнение в соответствии с планом НИОКР в 2014-2016 годах научно-исследовательских и опытно-конструкторских работ, необходимых для реализации  подпрограммы</t>
  </si>
  <si>
    <t>110 0411 2440019 200</t>
  </si>
  <si>
    <t>Подпрограмма  5.  Надзор в сфере транспорта</t>
  </si>
  <si>
    <t>Основное мероприятие 5.1.                               
Обеспечение функционирования и развития системы государственного контроля и надзора в сфере транспорта</t>
  </si>
  <si>
    <t xml:space="preserve">Ространснадзор                      
заместители руководителя Ространснадзора:                                  
Черток В.Б.  
</t>
  </si>
  <si>
    <t>Повышение безопасности населения на транспорте и устойчивости транспортной системы</t>
  </si>
  <si>
    <r>
      <t xml:space="preserve">Мероприятие 5.1.1.                                      </t>
    </r>
    <r>
      <rPr>
        <sz val="10"/>
        <rFont val="Times New Roman"/>
        <family val="1"/>
        <charset val="204"/>
      </rPr>
      <t xml:space="preserve">  
Организация и осуществление  контроля и надзора в сфере транспорта</t>
    </r>
  </si>
  <si>
    <t xml:space="preserve">Ространснадзор                      
заместители руководителя Ространснадзора:                                  
 Черток В.Б.  
</t>
  </si>
  <si>
    <t>Доведение уровня оснащенности надзорного органа техническими средствами в  2015 году - 65%, в 2016 году - 75 %. Количество устраненных нарушений к общему количеству выявленных нарушений составит в  2015 году -83,5%, в 2016 году -83,52%</t>
  </si>
  <si>
    <t xml:space="preserve">106 0408 2450012 100
106 0408 2450019 200
106 0408 2450019 800
106 0408 2450011 100
106 0408 2450059 100
106 0408 2450059 200
106 0408 2453987 100
106 0408 2450059 800
106 0408 2450019 100
106 0408 2453969 100
</t>
  </si>
  <si>
    <r>
      <rPr>
        <b/>
        <i/>
        <sz val="10"/>
        <rFont val="Times New Roman"/>
        <family val="1"/>
        <charset val="204"/>
      </rPr>
      <t>Контрольное событие программы 5.1.1.1.</t>
    </r>
    <r>
      <rPr>
        <i/>
        <sz val="10"/>
        <rFont val="Times New Roman"/>
        <family val="1"/>
        <charset val="204"/>
      </rPr>
      <t xml:space="preserve">
</t>
    </r>
    <r>
      <rPr>
        <sz val="10"/>
        <rFont val="Times New Roman"/>
        <family val="1"/>
        <charset val="204"/>
      </rPr>
      <t>Доля плановых проверок, проведенных в установленные сроки в 2014 году, составила 100 процентов</t>
    </r>
  </si>
  <si>
    <t xml:space="preserve">Ространснадзор                      
заместитель руководителя Ространснадзора                                   
Лиясов  А.Н. 
</t>
  </si>
  <si>
    <r>
      <rPr>
        <b/>
        <i/>
        <sz val="10"/>
        <rFont val="Times New Roman"/>
        <family val="1"/>
        <charset val="204"/>
      </rPr>
      <t>Контрольное событие программы 5.1.1.2.</t>
    </r>
    <r>
      <rPr>
        <sz val="10"/>
        <rFont val="Times New Roman"/>
        <family val="1"/>
        <charset val="204"/>
      </rPr>
      <t xml:space="preserve">
Доклад об осуществлении контрольно-надзорной деятельности Ространснадзора в 2013 году в соответствии с постановлением Правительства Российской Федерации от 05.04.2010 № 215 подготовлен и представлен в Минэкономразвития России </t>
    </r>
  </si>
  <si>
    <r>
      <rPr>
        <b/>
        <i/>
        <sz val="10"/>
        <rFont val="Times New Roman"/>
        <family val="1"/>
        <charset val="204"/>
      </rPr>
      <t>Контрольное событие программы 5.1.1.3.</t>
    </r>
    <r>
      <rPr>
        <i/>
        <sz val="10"/>
        <rFont val="Times New Roman"/>
        <family val="1"/>
        <charset val="204"/>
      </rPr>
      <t xml:space="preserve">
</t>
    </r>
    <r>
      <rPr>
        <sz val="10"/>
        <rFont val="Times New Roman"/>
        <family val="1"/>
        <charset val="204"/>
      </rPr>
      <t xml:space="preserve">Сметы для территориальных органов Ространснадзора на 2014 год утверждены </t>
    </r>
  </si>
  <si>
    <t>№</t>
  </si>
  <si>
    <t>Наименование ВЦП, основного мероприятия, мероприятия ФЦП, контрольного события программы</t>
  </si>
  <si>
    <t>Статус*</t>
  </si>
  <si>
    <t>Ответственный исполнитель (ФОИВ/ФИО)</t>
  </si>
  <si>
    <t>Ожидаемый результат реализации мероприятия</t>
  </si>
  <si>
    <t xml:space="preserve">Срок начала реализации </t>
  </si>
  <si>
    <t>Срок окончания реализации (дата контрольного события)</t>
  </si>
  <si>
    <t>Код бюджетной классификации</t>
  </si>
  <si>
    <t>Объем ресурсного обеспечения  (тыс. рублей)</t>
  </si>
  <si>
    <t>2014 год</t>
  </si>
  <si>
    <t>2015 год</t>
  </si>
  <si>
    <t>2016 год</t>
  </si>
  <si>
    <t>Всего по государственной программе</t>
  </si>
  <si>
    <t>X</t>
  </si>
  <si>
    <t xml:space="preserve">Минтранс России 
Министр транспорта
Соколов М.Ю.
</t>
  </si>
  <si>
    <t>Подпрограмма 1. Магистральный железнодорожный транспорт</t>
  </si>
  <si>
    <t xml:space="preserve">Росжелдор     
и.о. руководителя Росжелдора                                                   
Чепец В.Ю.
</t>
  </si>
  <si>
    <t>Основное мероприятие 1.1.                     
Компенсация потерь в доходах транспортных предприятий,  возникающих в результате государственного регулирования тарифов</t>
  </si>
  <si>
    <t>Росжелдор                                                        
заместитель руководителя Росжелдора                              
Луковников Е.В.</t>
  </si>
  <si>
    <t>Повышение доступности перевозок пассажиров железнодорожным транспортом</t>
  </si>
  <si>
    <r>
      <rPr>
        <b/>
        <sz val="10"/>
        <rFont val="Times New Roman"/>
        <family val="1"/>
        <charset val="204"/>
      </rPr>
      <t>Мероприятие 1.1.1.</t>
    </r>
    <r>
      <rPr>
        <sz val="10"/>
        <rFont val="Times New Roman"/>
        <family val="1"/>
        <charset val="204"/>
      </rPr>
      <t xml:space="preserve">                            
Предоставление субсидий организациям железнодорожного транспорта на компенсацию потерь в доходах по  пассажирским перевозкам в поездах дальнего следования в плацкартных и общих вагонах и потерь в доходах, возникающих в результате государственного регулирования тарифов на услуги по использованию инфраструктуры железнодорожного транспорта общего пользования, оказываемые при осуществлении перевозок пассажиров в пригородном сообщении</t>
    </r>
  </si>
  <si>
    <t>Росжелдор                                                        
начальник Управления экономики и финансов                                                
Зяблицкий И.Ю.</t>
  </si>
  <si>
    <t xml:space="preserve">Обеспечение социально-значимых перевозок  пассажиров железнодорожным транспортом   </t>
  </si>
  <si>
    <t>109 0408 2416079 800
109 0408 2416081 800
109 0408 2416080 800</t>
  </si>
  <si>
    <r>
      <rPr>
        <b/>
        <i/>
        <sz val="10"/>
        <rFont val="Times New Roman"/>
        <family val="1"/>
        <charset val="204"/>
      </rPr>
      <t xml:space="preserve">Контрольное событие  программы 1.1.1.1. </t>
    </r>
    <r>
      <rPr>
        <i/>
        <sz val="10"/>
        <rFont val="Times New Roman"/>
        <family val="1"/>
        <charset val="204"/>
      </rPr>
      <t xml:space="preserve">
</t>
    </r>
    <r>
      <rPr>
        <sz val="10"/>
        <rFont val="Times New Roman"/>
        <family val="1"/>
        <charset val="204"/>
      </rPr>
      <t>Договоры</t>
    </r>
    <r>
      <rPr>
        <i/>
        <sz val="10"/>
        <rFont val="Times New Roman"/>
        <family val="1"/>
        <charset val="204"/>
      </rPr>
      <t xml:space="preserve"> </t>
    </r>
    <r>
      <rPr>
        <sz val="10"/>
        <rFont val="Times New Roman"/>
        <family val="1"/>
        <charset val="204"/>
      </rPr>
      <t xml:space="preserve">  на предоставление субсидий на компенсацию потерь в доходах при перевозке пассажиров в поездах дальнего следования, а также на компенсацию потерь в доходах при перевозке обучающихся в поездах дальнего следования и   компенсацию  потерь   в  доходах при регулировании  тарифов на услуги   железнодорожного  транспорта  по перевозкам пассажиров  в  пригородном  сообщении  в 2014 году заключены</t>
    </r>
  </si>
  <si>
    <t>(1)</t>
  </si>
  <si>
    <t>Росжелдор                                                        
начальник Управления экономики и финансов                                          
Зяблицкий И.Ю.</t>
  </si>
  <si>
    <r>
      <rPr>
        <b/>
        <i/>
        <sz val="10"/>
        <rFont val="Times New Roman"/>
        <family val="1"/>
        <charset val="204"/>
      </rPr>
      <t xml:space="preserve">Контрольное событие  программы 1.1.1.2. </t>
    </r>
    <r>
      <rPr>
        <i/>
        <sz val="10"/>
        <rFont val="Times New Roman"/>
        <family val="1"/>
        <charset val="204"/>
      </rPr>
      <t xml:space="preserve">
</t>
    </r>
    <r>
      <rPr>
        <sz val="10"/>
        <rFont val="Times New Roman"/>
        <family val="1"/>
        <charset val="204"/>
      </rPr>
      <t>Договоры</t>
    </r>
    <r>
      <rPr>
        <i/>
        <sz val="10"/>
        <rFont val="Times New Roman"/>
        <family val="1"/>
        <charset val="204"/>
      </rPr>
      <t xml:space="preserve"> </t>
    </r>
    <r>
      <rPr>
        <sz val="10"/>
        <rFont val="Times New Roman"/>
        <family val="1"/>
        <charset val="204"/>
      </rPr>
      <t xml:space="preserve">  на предоставление субсидий на компенсацию потерь в доходах при перевозке пассажиров в поездах дальнего следования, на компенсацию потерь в доходах при перевозке обучающихся в поездах дальнего следования, на компенсацию  потерь   в  доходах при регулировании  тарифов на услуги   железнодорожного  транспорта  по перевозкам пассажиров  в  пригородном  сообщении  в 2015 году заключены</t>
    </r>
  </si>
  <si>
    <r>
      <rPr>
        <b/>
        <i/>
        <sz val="10"/>
        <rFont val="Times New Roman"/>
        <family val="1"/>
        <charset val="204"/>
      </rPr>
      <t xml:space="preserve">Контрольное событие  программы 1.1.1.3. 
</t>
    </r>
    <r>
      <rPr>
        <sz val="10"/>
        <rFont val="Times New Roman"/>
        <family val="1"/>
        <charset val="204"/>
      </rPr>
      <t>Договоры  на предоставление субсидий на компенсацию потерь в доходах при перевозке пассажиров в поездах дальнего следования, на компенсацию потерь в доходах при перевозке обучающихся в поездах дальнего следования,  на компенсацию  потерь   в  доходах при регулировании  тарифов на услуги   железнодорожного  транспорта  по перевозкам пассажиров  в  пригородном  сообщении в 2016 году заключены</t>
    </r>
  </si>
  <si>
    <r>
      <rPr>
        <b/>
        <i/>
        <sz val="10"/>
        <rFont val="Times New Roman"/>
        <family val="1"/>
        <charset val="204"/>
      </rPr>
      <t xml:space="preserve">Контрольное событие  программы 1.1.1.4. 
</t>
    </r>
    <r>
      <rPr>
        <sz val="10"/>
        <rFont val="Times New Roman"/>
        <family val="1"/>
        <charset val="204"/>
      </rPr>
      <t>Субсидии на компенсацию потерь в доходах при перевозке пассажиров в поездах дальнего следования, на компенсацию потерь в доходах при перевозке обучающихся в поездах дальнего следования, на  компенсацию  потерь   в  доходах при регулировании  тарифов на услуги   железнодорожного  транспорта  по перевозкам пассажиров  в  пригородном  сообщении в 2014 году предоставлены</t>
    </r>
  </si>
  <si>
    <t>(2)</t>
  </si>
  <si>
    <r>
      <rPr>
        <b/>
        <i/>
        <sz val="10"/>
        <rFont val="Times New Roman"/>
        <family val="1"/>
        <charset val="204"/>
      </rPr>
      <t xml:space="preserve">Контрольное событие  программы 1.1.1.5. 
</t>
    </r>
    <r>
      <rPr>
        <sz val="10"/>
        <rFont val="Times New Roman"/>
        <family val="1"/>
        <charset val="204"/>
      </rPr>
      <t>Субсидии на компенсацию потерь в доходах при перевозке пассажиров в поездах дальнего следования, на компенсацию потерь в доходах при перевозке обучающихся в поездах дальнего следования, на  компенсацию  потерь   в  доходах при регулировании  тарифов на услуги   железнодорожного  транспорта  по перевозкам пассажиров  в  пригородном  сообщении в 2015 году предоставлены</t>
    </r>
  </si>
  <si>
    <r>
      <rPr>
        <b/>
        <i/>
        <sz val="10"/>
        <rFont val="Times New Roman"/>
        <family val="1"/>
        <charset val="204"/>
      </rPr>
      <t xml:space="preserve">Контрольное событие  программы 1.1.1.6.    </t>
    </r>
    <r>
      <rPr>
        <sz val="10"/>
        <rFont val="Times New Roman"/>
        <family val="1"/>
        <charset val="204"/>
      </rPr>
      <t xml:space="preserve"> 
Субсидии на компенсацию потерь в доходах при перевозке пассажиров в поездах дальнего следования, на компенсацию потерь в доходах при перевозке обучающихся в поездах дальнего следования, а также на  компенсацию  потерь   в  доходах при регулировании  тарифов на услуги   железнодорожного  транспорта  по перевозкам пассажиров  в  пригородном  сообщении в 2016 году предоставлены</t>
    </r>
  </si>
  <si>
    <r>
      <rPr>
        <b/>
        <sz val="10"/>
        <rFont val="Times New Roman"/>
        <family val="1"/>
        <charset val="204"/>
      </rPr>
      <t>Мероприятие 1.1.2.</t>
    </r>
    <r>
      <rPr>
        <sz val="10"/>
        <rFont val="Times New Roman"/>
        <family val="1"/>
        <charset val="204"/>
      </rPr>
      <t xml:space="preserve">                              
Предоставления субсидий организациям в целях  создания условий для осуществления перевозок пассажиров в г. Калининград и обратно</t>
    </r>
  </si>
  <si>
    <t>Обеспечение перевозок пассажиров из (в) Калининградской области в (из) другие регионы Российской Федерации с учетом мер государственной  поддержки в объеме:  2015 год -132,5 тыс. человек, в 2016 год - 415,3 тыс. человек</t>
  </si>
  <si>
    <t>109 0408 2416447 800</t>
  </si>
  <si>
    <t>601500,00</t>
  </si>
  <si>
    <r>
      <rPr>
        <b/>
        <i/>
        <sz val="10"/>
        <rFont val="Times New Roman"/>
        <family val="1"/>
        <charset val="204"/>
      </rPr>
      <t xml:space="preserve">Контрольное событие  программы 1.1.2.1.    </t>
    </r>
    <r>
      <rPr>
        <sz val="10"/>
        <rFont val="Times New Roman"/>
        <family val="1"/>
        <charset val="204"/>
      </rPr>
      <t xml:space="preserve">
Субсидии  на  компенсацию потерь в доходах при перевозке пассажиров из(в) Калининградскую область и обратно с перевозчиком в 2014 году предоставлены</t>
    </r>
  </si>
  <si>
    <r>
      <rPr>
        <b/>
        <i/>
        <sz val="10"/>
        <rFont val="Times New Roman"/>
        <family val="1"/>
        <charset val="204"/>
      </rPr>
      <t xml:space="preserve">Контрольное событие  программы 1.1.2.2.   </t>
    </r>
    <r>
      <rPr>
        <i/>
        <sz val="10"/>
        <rFont val="Times New Roman"/>
        <family val="1"/>
        <charset val="204"/>
      </rPr>
      <t xml:space="preserve"> 
</t>
    </r>
    <r>
      <rPr>
        <sz val="10"/>
        <rFont val="Times New Roman"/>
        <family val="1"/>
        <charset val="204"/>
      </rPr>
      <t>Договор на оказание компенсации потерь в доходах при перевозке пассажиров из(в) Калининградскую область и обратно с перевозчиком на 2015 год заключен</t>
    </r>
  </si>
  <si>
    <r>
      <rPr>
        <b/>
        <i/>
        <sz val="10"/>
        <rFont val="Times New Roman"/>
        <family val="1"/>
        <charset val="204"/>
      </rPr>
      <t xml:space="preserve">Контрольное событие  программы 1.1.2.3.    </t>
    </r>
    <r>
      <rPr>
        <sz val="10"/>
        <rFont val="Times New Roman"/>
        <family val="1"/>
        <charset val="204"/>
      </rPr>
      <t xml:space="preserve">
Субсидии  на  компенсацию потерь в доходах при перевозке пассажиров из(в) Калининградскую область и обратно с перевозчиком в 2015 году предоставлены</t>
    </r>
  </si>
  <si>
    <r>
      <rPr>
        <b/>
        <i/>
        <sz val="10"/>
        <rFont val="Times New Roman"/>
        <family val="1"/>
        <charset val="204"/>
      </rPr>
      <t>Контрольное событие 1.1.2.4.</t>
    </r>
    <r>
      <rPr>
        <sz val="10"/>
        <rFont val="Times New Roman"/>
        <family val="1"/>
        <charset val="204"/>
      </rPr>
      <t xml:space="preserve"> Договор на оказание компенсации потерь в доходах при перевозке пассажиров из(в) Калининградскую область и обратно с перевозчиком на 2016год заключен </t>
    </r>
  </si>
  <si>
    <r>
      <rPr>
        <b/>
        <i/>
        <sz val="10"/>
        <rFont val="Times New Roman"/>
        <family val="1"/>
        <charset val="204"/>
      </rPr>
      <t xml:space="preserve">Контрольное событие  программы 1.1.2.5.    </t>
    </r>
    <r>
      <rPr>
        <i/>
        <sz val="10"/>
        <rFont val="Times New Roman"/>
        <family val="1"/>
        <charset val="204"/>
      </rPr>
      <t xml:space="preserve"> </t>
    </r>
    <r>
      <rPr>
        <sz val="10"/>
        <rFont val="Times New Roman"/>
        <family val="1"/>
        <charset val="204"/>
      </rPr>
      <t xml:space="preserve"> 
Субсидии  на  компенсацию потерь в доходах при перевозке пассажиров из(в) Калининградскую область и обратно с перевозчиком в 2016 году предоставлены</t>
    </r>
  </si>
  <si>
    <t>Основное мероприятие 1.2.                  
Модернизация транспортной инфраструктуры железнодорожного транспорта</t>
  </si>
  <si>
    <t>Росжелдор                                                       
заместитель руководителя Росжелдора                      
Луковников Е.В.</t>
  </si>
  <si>
    <t xml:space="preserve">Развитие  объектов железнодорожного транспорта </t>
  </si>
  <si>
    <r>
      <rPr>
        <b/>
        <sz val="10"/>
        <rFont val="Times New Roman"/>
        <family val="1"/>
        <charset val="204"/>
      </rPr>
      <t xml:space="preserve">Мероприятие 1.2.1.                        
</t>
    </r>
    <r>
      <rPr>
        <sz val="10"/>
        <rFont val="Times New Roman"/>
        <family val="1"/>
        <charset val="204"/>
      </rPr>
      <t>Взнос в уставный капитал открытого акционерного общества "Российские железные дороги" в целях реализации мероприятий по развитию транспортного комплекса Московского региона</t>
    </r>
  </si>
  <si>
    <t xml:space="preserve">Обеспечение перевозок пассажиров железнодорожным транспортом в городском и пригородном сообщении в Московском транспортном узле  в объеме в 2015 году -  121,1% в уровню 2011 года,  в 2016 - 134,0%  
</t>
  </si>
  <si>
    <t>109 0408 2416400 400</t>
  </si>
  <si>
    <r>
      <rPr>
        <b/>
        <i/>
        <sz val="10"/>
        <rFont val="Times New Roman"/>
        <family val="1"/>
        <charset val="204"/>
      </rPr>
      <t>Контрольное событие  программы 1.2.1.1.</t>
    </r>
    <r>
      <rPr>
        <b/>
        <sz val="10"/>
        <rFont val="Times New Roman"/>
        <family val="1"/>
        <charset val="204"/>
      </rPr>
      <t xml:space="preserve"> </t>
    </r>
    <r>
      <rPr>
        <sz val="10"/>
        <rFont val="Times New Roman"/>
        <family val="1"/>
        <charset val="204"/>
      </rPr>
      <t xml:space="preserve"> 
Взнос в уставный капитал открытого акционерного общества "Российские железные дороги" в целях реализации мероприятий по развитию транспортного комплекса Московского региона в 2014 году осуществлен</t>
    </r>
  </si>
  <si>
    <t>Х</t>
  </si>
  <si>
    <r>
      <rPr>
        <b/>
        <i/>
        <sz val="10"/>
        <rFont val="Times New Roman"/>
        <family val="1"/>
        <charset val="204"/>
      </rPr>
      <t>Контрольное событие  программы 1.2.1.2.</t>
    </r>
    <r>
      <rPr>
        <b/>
        <sz val="10"/>
        <rFont val="Times New Roman"/>
        <family val="1"/>
        <charset val="204"/>
      </rPr>
      <t xml:space="preserve"> </t>
    </r>
    <r>
      <rPr>
        <sz val="10"/>
        <rFont val="Times New Roman"/>
        <family val="1"/>
        <charset val="204"/>
      </rPr>
      <t xml:space="preserve"> 
Взнос в уставный капитал открытого акционерного общества "Российские железные дороги" в целях реализации мероприятий по развитию транспортного комплекса Московского региона в 2015 году осуществлен</t>
    </r>
  </si>
  <si>
    <r>
      <t>Контрольное событие  программы 1.2.1.3.</t>
    </r>
    <r>
      <rPr>
        <b/>
        <sz val="10"/>
        <rFont val="Times New Roman"/>
        <family val="1"/>
        <charset val="204"/>
      </rPr>
      <t xml:space="preserve"> 
</t>
    </r>
    <r>
      <rPr>
        <sz val="10"/>
        <rFont val="Times New Roman"/>
        <family val="1"/>
        <charset val="204"/>
      </rPr>
      <t>Взнос в уставный капитал открытого акционерного общества "Российские железные дороги" в целях реализации мероприятий по развитию транспортного комплекса Московского региона в 2016 году осуществлен</t>
    </r>
  </si>
  <si>
    <r>
      <rPr>
        <b/>
        <i/>
        <sz val="10"/>
        <rFont val="Times New Roman"/>
        <family val="1"/>
        <charset val="204"/>
      </rPr>
      <t xml:space="preserve">Контрольное событие программы 1.2.1.4. </t>
    </r>
    <r>
      <rPr>
        <i/>
        <sz val="10"/>
        <rFont val="Times New Roman"/>
        <family val="1"/>
        <charset val="204"/>
      </rPr>
      <t xml:space="preserve"> 
</t>
    </r>
    <r>
      <rPr>
        <sz val="10"/>
        <rFont val="Times New Roman"/>
        <family val="1"/>
        <charset val="204"/>
      </rPr>
      <t>Строительство объекта "Малое кольцо Московской железной дороги (железнодорожная инфраструктура открытого акционерного общества "Российские железные дороги")" завершено</t>
    </r>
  </si>
  <si>
    <t>Росжелдор                                                        
заместитель руководителя Росжелдора                          
Луковников Е.В.</t>
  </si>
  <si>
    <r>
      <rPr>
        <b/>
        <i/>
        <sz val="10"/>
        <rFont val="Times New Roman"/>
        <family val="1"/>
        <charset val="204"/>
      </rPr>
      <t xml:space="preserve">Контрольное событие программы 1.2.1.5. </t>
    </r>
    <r>
      <rPr>
        <i/>
        <sz val="10"/>
        <rFont val="Times New Roman"/>
        <family val="1"/>
        <charset val="204"/>
      </rPr>
      <t xml:space="preserve"> 
</t>
    </r>
    <r>
      <rPr>
        <sz val="10"/>
        <rFont val="Times New Roman"/>
        <family val="1"/>
        <charset val="204"/>
      </rPr>
      <t>Организация движения скоростных электропоездов на участке Москва - Новопеределкино (железнодорожная инфраструктура открытого акционерного общества "Российские железные дороги") завершена</t>
    </r>
  </si>
  <si>
    <t>Росжелдор
заместитель руководителя Росжелдора
Луковников Е.В.</t>
  </si>
  <si>
    <r>
      <rPr>
        <b/>
        <i/>
        <sz val="10"/>
        <rFont val="Times New Roman"/>
        <family val="1"/>
        <charset val="204"/>
      </rPr>
      <t xml:space="preserve">Контрольное событие программы 1.2.1.6. </t>
    </r>
    <r>
      <rPr>
        <sz val="10"/>
        <rFont val="Times New Roman"/>
        <family val="1"/>
        <charset val="204"/>
      </rPr>
      <t xml:space="preserve">
Строительство четвертого главного пути на участке Москва-Пассажирская-Октябрьская-Крюково завершено</t>
    </r>
  </si>
  <si>
    <t>Росжелдор                                                        
заместитель руководителя Росжелдора                      
Луковников Е.В.</t>
  </si>
  <si>
    <r>
      <t xml:space="preserve">Мероприятие 1.2.2.                        
</t>
    </r>
    <r>
      <rPr>
        <sz val="10"/>
        <rFont val="Times New Roman"/>
        <family val="1"/>
        <charset val="204"/>
      </rPr>
      <t xml:space="preserve">"Строительство железнодорожных линий для организации перевозок пассажиров в рамках проведения мероприятий XXII Олимпийских зимних игр и XI Паралимпийских зимних игр 2014 года в г. Сочи" </t>
    </r>
  </si>
  <si>
    <t xml:space="preserve">Усиление железнодорожных линии для поэтапного увеличения пропускной способности линии, повышение доступности услуг транспортного комплекса для населения
</t>
  </si>
  <si>
    <t>-</t>
  </si>
  <si>
    <r>
      <rPr>
        <b/>
        <i/>
        <sz val="10"/>
        <rFont val="Times New Roman"/>
        <family val="1"/>
        <charset val="204"/>
      </rPr>
      <t xml:space="preserve">Контрольное событие программы 1.2.2.1. </t>
    </r>
    <r>
      <rPr>
        <i/>
        <sz val="10"/>
        <rFont val="Times New Roman"/>
        <family val="1"/>
        <charset val="204"/>
      </rPr>
      <t xml:space="preserve"> 
</t>
    </r>
    <r>
      <rPr>
        <sz val="10"/>
        <rFont val="Times New Roman"/>
        <family val="1"/>
        <charset val="204"/>
      </rPr>
      <t>Строительство совмещенной (автомобильная и железная) дороги Адлер - горноклиматический курорт "Альпика-Сервис" завершено</t>
    </r>
  </si>
  <si>
    <r>
      <rPr>
        <b/>
        <sz val="10"/>
        <rFont val="Times New Roman"/>
        <family val="1"/>
        <charset val="204"/>
      </rPr>
      <t xml:space="preserve">Мероприятие 1.2.3.  </t>
    </r>
    <r>
      <rPr>
        <sz val="10"/>
        <rFont val="Times New Roman"/>
        <family val="1"/>
        <charset val="204"/>
      </rPr>
      <t xml:space="preserve">                      
Взнос в уставный капитал открытого акционерного общества "Российские железные дороги" в целях реализации мероприятий по развитию железнодорожной инфраструктуры общего пользования на участках Междуреченск - Тайшет  </t>
    </r>
  </si>
  <si>
    <t xml:space="preserve">Ввод  дополнительных главных путей и новых железнодорожных линий составит в  2016 году -16,4 км </t>
  </si>
  <si>
    <r>
      <rPr>
        <b/>
        <i/>
        <sz val="10"/>
        <rFont val="Times New Roman"/>
        <family val="1"/>
        <charset val="204"/>
      </rPr>
      <t>Контрольное событие  программы 1.2.3.1.</t>
    </r>
    <r>
      <rPr>
        <b/>
        <sz val="10"/>
        <rFont val="Times New Roman"/>
        <family val="1"/>
        <charset val="204"/>
      </rPr>
      <t xml:space="preserve"> </t>
    </r>
    <r>
      <rPr>
        <sz val="10"/>
        <rFont val="Times New Roman"/>
        <family val="1"/>
        <charset val="204"/>
      </rPr>
      <t xml:space="preserve"> 
Взнос в уставный капитал открытого акционерного общества "Российские железные дороги" в целях реализации мероприятий по развитию железнодорожной инфраструктуры общего пользования на участке Междуреченск - Тайшет в 2014 году осуществлен</t>
    </r>
  </si>
  <si>
    <r>
      <rPr>
        <b/>
        <i/>
        <sz val="10"/>
        <rFont val="Times New Roman"/>
        <family val="1"/>
        <charset val="204"/>
      </rPr>
      <t>Контрольное событие  программы 1.2.3.2.</t>
    </r>
    <r>
      <rPr>
        <b/>
        <sz val="10"/>
        <rFont val="Times New Roman"/>
        <family val="1"/>
        <charset val="204"/>
      </rPr>
      <t xml:space="preserve"> </t>
    </r>
    <r>
      <rPr>
        <sz val="10"/>
        <rFont val="Times New Roman"/>
        <family val="1"/>
        <charset val="204"/>
      </rPr>
      <t xml:space="preserve"> 
Взнос в уставный капитал открытого акционерного общества "Российские железные дороги" в целях реализации мероприятий по развитию железнодорожной инфраструктуры общего пользования на участке Междуреченск - Тайшет в 2015 году осуществлен</t>
    </r>
  </si>
  <si>
    <r>
      <rPr>
        <b/>
        <sz val="10"/>
        <rFont val="Times New Roman"/>
        <family val="1"/>
        <charset val="204"/>
      </rPr>
      <t xml:space="preserve">Мероприятие 1.2.4.    </t>
    </r>
    <r>
      <rPr>
        <sz val="10"/>
        <rFont val="Times New Roman"/>
        <family val="1"/>
        <charset val="204"/>
      </rPr>
      <t xml:space="preserve">                    
Взнос в уставный капитал открытого акционерного общества "Российские железные дороги" в целях создания высокоскоростной железнодорожной магистрали Москва- Казань</t>
    </r>
  </si>
  <si>
    <t>Разработка проектной документации по созданию высокоскоростной железнодорожной магистрали Москва- Казань</t>
  </si>
  <si>
    <r>
      <rPr>
        <b/>
        <i/>
        <sz val="10"/>
        <rFont val="Times New Roman"/>
        <family val="1"/>
        <charset val="204"/>
      </rPr>
      <t>Контрольное событие  программы 1.2.4.1.</t>
    </r>
    <r>
      <rPr>
        <b/>
        <sz val="10"/>
        <rFont val="Times New Roman"/>
        <family val="1"/>
        <charset val="204"/>
      </rPr>
      <t xml:space="preserve"> </t>
    </r>
    <r>
      <rPr>
        <sz val="10"/>
        <rFont val="Times New Roman"/>
        <family val="1"/>
        <charset val="204"/>
      </rPr>
      <t xml:space="preserve"> 
Взнос в уставный капитал открытого акционерного общества "Российские железные дороги" в целях создания высокоскоростной железнодорожной магистрали Москва- Казань в 2014 году осуществлен</t>
    </r>
  </si>
  <si>
    <r>
      <rPr>
        <b/>
        <i/>
        <sz val="10"/>
        <rFont val="Times New Roman"/>
        <family val="1"/>
        <charset val="204"/>
      </rPr>
      <t>Контрольное событие  программы 1.2.4.2.</t>
    </r>
    <r>
      <rPr>
        <b/>
        <sz val="10"/>
        <rFont val="Times New Roman"/>
        <family val="1"/>
        <charset val="204"/>
      </rPr>
      <t xml:space="preserve"> </t>
    </r>
    <r>
      <rPr>
        <sz val="10"/>
        <rFont val="Times New Roman"/>
        <family val="1"/>
        <charset val="204"/>
      </rPr>
      <t xml:space="preserve"> 
Взнос в уставный капитал открытого акционерного общества "Российские железные дороги" в целях создания высокоскоростной железнодорожной магистрали Москва- Казань в 2015 году осуществлен</t>
    </r>
  </si>
  <si>
    <r>
      <t xml:space="preserve">Мероприятие 1.2.5.                                                    </t>
    </r>
    <r>
      <rPr>
        <sz val="10"/>
        <rFont val="Times New Roman"/>
        <family val="1"/>
        <charset val="204"/>
      </rPr>
      <t>Финансирование из федерального бюджета объектов транспортной инфраструктуры относящихся к проекту освоения Гремячинского месторождения.</t>
    </r>
  </si>
  <si>
    <t>Росжелдор                                                        
заместитель руководителя Росжелдора                   
Луковников Е.В.</t>
  </si>
  <si>
    <t>Развитие транспортной инфраструктуры Гремячинского месторождения калийных солей</t>
  </si>
  <si>
    <r>
      <t xml:space="preserve">Контрольное событие  программы 1.2.5.1. </t>
    </r>
    <r>
      <rPr>
        <sz val="10"/>
        <rFont val="Times New Roman"/>
        <family val="1"/>
        <charset val="204"/>
      </rPr>
      <t>Получены положительные заключения государственной и ведомственной экспертиз на реконструкцию станции Гремячая Приволжской железной дороги</t>
    </r>
  </si>
  <si>
    <r>
      <rPr>
        <b/>
        <sz val="10"/>
        <rFont val="Times New Roman"/>
        <family val="1"/>
        <charset val="204"/>
      </rPr>
      <t xml:space="preserve">Мероприятие 1.2.6.    </t>
    </r>
    <r>
      <rPr>
        <sz val="10"/>
        <rFont val="Times New Roman"/>
        <family val="1"/>
        <charset val="204"/>
      </rPr>
      <t xml:space="preserve">                    
Реализация мероприятий по подготовке и проведению чемпионата мира по футболу в 2018 году</t>
    </r>
  </si>
  <si>
    <t xml:space="preserve">Продление линии метрополитена  от станции "Московская" до  станции "Стрелка", г. Нижний Новгород и строительство участка Невско-Василеостровской линии метрополитена от станции    "Приморская" до станции "Улица  Савушкина" включая станцию  "Новокрестовская", г. Санкт-      Петербург
</t>
  </si>
  <si>
    <r>
      <rPr>
        <b/>
        <i/>
        <sz val="10"/>
        <rFont val="Times New Roman"/>
        <family val="1"/>
        <charset val="204"/>
      </rPr>
      <t>Контрольное событие  программы 1.2.6.1.</t>
    </r>
    <r>
      <rPr>
        <b/>
        <sz val="10"/>
        <rFont val="Times New Roman"/>
        <family val="1"/>
        <charset val="204"/>
      </rPr>
      <t xml:space="preserve"> </t>
    </r>
    <r>
      <rPr>
        <sz val="10"/>
        <rFont val="Times New Roman"/>
        <family val="1"/>
        <charset val="204"/>
      </rPr>
      <t xml:space="preserve"> 
Межбюджетные трансферты  в 2015 году на развитие метрополитена в целях подготовки и проведения чемпионата мира по футболу в 2018 году предоставлены</t>
    </r>
  </si>
  <si>
    <r>
      <rPr>
        <b/>
        <i/>
        <sz val="10"/>
        <rFont val="Times New Roman"/>
        <family val="1"/>
        <charset val="204"/>
      </rPr>
      <t>Контрольное событие  программы 1.2.6.2.</t>
    </r>
    <r>
      <rPr>
        <b/>
        <sz val="10"/>
        <rFont val="Times New Roman"/>
        <family val="1"/>
        <charset val="204"/>
      </rPr>
      <t xml:space="preserve"> </t>
    </r>
    <r>
      <rPr>
        <sz val="10"/>
        <rFont val="Times New Roman"/>
        <family val="1"/>
        <charset val="204"/>
      </rPr>
      <t xml:space="preserve"> 
Межбюджетные трансферты  в 2016 году на развитие метрополитена в целях подготовки и проведения чемпионата мира по футболу в 2018 году предоставлены</t>
    </r>
  </si>
  <si>
    <r>
      <rPr>
        <b/>
        <sz val="10"/>
        <rFont val="Times New Roman"/>
        <family val="1"/>
        <charset val="204"/>
      </rPr>
      <t xml:space="preserve">Мероприятие 1.2.7.    </t>
    </r>
    <r>
      <rPr>
        <sz val="10"/>
        <rFont val="Times New Roman"/>
        <family val="1"/>
        <charset val="204"/>
      </rPr>
      <t xml:space="preserve">                    
Модернизация железнодорожной инфраструктуры Байкало-Амурской и Транссибирской железнодорожных магистралей с развитием пропускных и провозных способностей</t>
    </r>
  </si>
  <si>
    <t xml:space="preserve">Развитие Байкало-Амурской и Транссибирской магистралей </t>
  </si>
  <si>
    <t xml:space="preserve">Основное мероприятие 1.3.                       
Создание условий для реализации Программы в сфере железнодорожного
транспорта
</t>
  </si>
  <si>
    <t xml:space="preserve">Повышение эффективности реализации Программы в сфере железнодорожного транспорта </t>
  </si>
  <si>
    <r>
      <rPr>
        <b/>
        <sz val="10"/>
        <rFont val="Times New Roman"/>
        <family val="1"/>
        <charset val="204"/>
      </rPr>
      <t>Мероприятие 1.3.1.</t>
    </r>
    <r>
      <rPr>
        <sz val="10"/>
        <rFont val="Times New Roman"/>
        <family val="1"/>
        <charset val="204"/>
      </rPr>
      <t xml:space="preserve">
Осуществление функций по реализации государственной политики, оказанию государственных услуг и управлению государственным имуществом в  установленной сфере деятельности</t>
    </r>
  </si>
  <si>
    <t>Росжелдор                                                       
заместитель руководителя Росжелдора                           
Луковников Е.В.</t>
  </si>
  <si>
    <t>Обеспечение  эффективности деятельности Росжелдора в 2014-2016 годах</t>
  </si>
  <si>
    <r>
      <rPr>
        <b/>
        <i/>
        <sz val="10"/>
        <rFont val="Times New Roman"/>
        <family val="1"/>
        <charset val="204"/>
      </rPr>
      <t>Контрольное событие  программы 1.3.1.2.</t>
    </r>
    <r>
      <rPr>
        <sz val="10"/>
        <rFont val="Times New Roman"/>
        <family val="1"/>
        <charset val="204"/>
      </rPr>
      <t xml:space="preserve">
Отчет по исполнению бюджета в сфере железнодорожного транспорта за 2015 г.  представлен</t>
    </r>
  </si>
  <si>
    <r>
      <rPr>
        <b/>
        <i/>
        <sz val="10"/>
        <rFont val="Times New Roman"/>
        <family val="1"/>
        <charset val="204"/>
      </rPr>
      <t>Контрольное событие программы 1.3.1.3.</t>
    </r>
    <r>
      <rPr>
        <sz val="10"/>
        <rFont val="Times New Roman"/>
        <family val="1"/>
        <charset val="204"/>
      </rPr>
      <t xml:space="preserve">
Отчет о ходе реализации и оценке эффективности  государственной программы Российской Федерации «Развитие транспортной системы» в части железнодорожного транспорта  за  2014 г. представлен </t>
    </r>
  </si>
  <si>
    <r>
      <rPr>
        <b/>
        <sz val="10"/>
        <rFont val="Times New Roman"/>
        <family val="1"/>
        <charset val="204"/>
      </rPr>
      <t xml:space="preserve">Мероприятие 1.3.2. </t>
    </r>
    <r>
      <rPr>
        <sz val="10"/>
        <rFont val="Times New Roman"/>
        <family val="1"/>
        <charset val="204"/>
      </rPr>
      <t xml:space="preserve">                                                 
Научное обеспечение реализации подпрограммы </t>
    </r>
  </si>
  <si>
    <t>Росжелдор                                                        
заместитель руководителя Росжелдора                    
Луковников Е.В.</t>
  </si>
  <si>
    <t>Выполнение в соответствии с планом НИОКР в 2014-2016 годах научно-исследовательских и опытно-конструкторских работ необходимых для реализации  подпрограммы</t>
  </si>
  <si>
    <t>109 0411 2410019 200</t>
  </si>
  <si>
    <r>
      <t xml:space="preserve">Контрольное событие  программы 1.3.2.2.
</t>
    </r>
    <r>
      <rPr>
        <sz val="10"/>
        <rFont val="Times New Roman"/>
        <family val="1"/>
        <charset val="204"/>
      </rPr>
      <t>Тема НИОКР "Исследование причин низкого привлечения частного инвестирования в реализацию проектов на железнодорожном транспорте" выполнена</t>
    </r>
  </si>
  <si>
    <r>
      <t xml:space="preserve">Контрольное событие  программы 1.3.2.3.
</t>
    </r>
    <r>
      <rPr>
        <sz val="10"/>
        <rFont val="Times New Roman"/>
        <family val="1"/>
        <charset val="204"/>
      </rPr>
      <t>Тема НИОКР "Разработка базового нормативно-методического обеспечения системы маркировки и индентификации для автоматизированного учета материалов, деталей и комплектующих изделий, применяемых при создании и эксплуатации продукции железнодорожного назначения" выполнена</t>
    </r>
  </si>
  <si>
    <r>
      <t xml:space="preserve">Контрольное событие  программы 1.3.2.3.
</t>
    </r>
    <r>
      <rPr>
        <sz val="10"/>
        <rFont val="Times New Roman"/>
        <family val="1"/>
        <charset val="204"/>
      </rPr>
      <t>Тема НИОКР "Разработка методики по оценке технического состояния искусственных сооружений, отработавших нормативный срок службы" выполнена</t>
    </r>
  </si>
  <si>
    <t>Подпрограмма 2. Дорожное хозяйство</t>
  </si>
  <si>
    <t xml:space="preserve">Росавтодор
руководитель Росавтодора 
Старовойт Р.В.
</t>
  </si>
  <si>
    <t>Основное мероприятие 2.1.                                   
Капитальный ремонт, ремонт и содержание автомобильных дорог общего пользования федерального значения</t>
  </si>
  <si>
    <t>Росавтодор                                   
заместитель руководителя Росавтодора                           
Астахов И.Г.</t>
  </si>
  <si>
    <t>Доведение доли протяженности автомобильных дорог общего пользования федерального значения, соответствующих нормативным требованиям к транспортно-эксплуатационным показателям, на сети автомобильных дорог, находящихся в ведении Федерального дорожного агентства   в 2020 году до 85,07%</t>
  </si>
  <si>
    <r>
      <rPr>
        <b/>
        <sz val="10"/>
        <rFont val="Times New Roman"/>
        <family val="1"/>
        <charset val="204"/>
      </rPr>
      <t>Мероприятие 2.1.1.</t>
    </r>
    <r>
      <rPr>
        <sz val="10"/>
        <rFont val="Times New Roman"/>
        <family val="1"/>
        <charset val="204"/>
      </rPr>
      <t xml:space="preserve">                                                  
Капитальный ремонт автомобильных дорог общего пользования федерального значения</t>
    </r>
  </si>
  <si>
    <t>Росавтодор 
начальник Управления эксплуатации автомобильных дорог            
Ручьев П.В.</t>
  </si>
  <si>
    <t xml:space="preserve">Выполнение Программы работ по капитального ремонта на федеральных дорогах  </t>
  </si>
  <si>
    <t>108 0409 2422058 200</t>
  </si>
  <si>
    <r>
      <rPr>
        <b/>
        <i/>
        <sz val="10"/>
        <rFont val="Times New Roman"/>
        <family val="1"/>
        <charset val="204"/>
      </rPr>
      <t xml:space="preserve">Контрольное событие программы 2.1.1.1. </t>
    </r>
    <r>
      <rPr>
        <i/>
        <sz val="10"/>
        <rFont val="Times New Roman"/>
        <family val="1"/>
        <charset val="204"/>
      </rPr>
      <t xml:space="preserve">
</t>
    </r>
    <r>
      <rPr>
        <sz val="10"/>
        <rFont val="Times New Roman"/>
        <family val="1"/>
        <charset val="204"/>
      </rPr>
      <t>В результате выполнения программы работ по капитальному ремонту автомобильных дорог федерального значения, находящихся в оперативном управлении федеральных казенных учреждений, находящихся в ведении Росавтодора, и искусственных сооружений на них на 2014 год капитально отремонтировано 1670 км автомобильных дорог</t>
    </r>
  </si>
  <si>
    <r>
      <rPr>
        <b/>
        <sz val="10"/>
        <rFont val="Times New Roman"/>
        <family val="1"/>
        <charset val="204"/>
      </rPr>
      <t>Мероприятие 2.1.2.</t>
    </r>
    <r>
      <rPr>
        <sz val="10"/>
        <rFont val="Times New Roman"/>
        <family val="1"/>
        <charset val="204"/>
      </rPr>
      <t xml:space="preserve">                                                  
Ремонт и содержание автомобильных дорог общего пользования федерального значения</t>
    </r>
  </si>
  <si>
    <t>Росавтодор                                    
начальник Управления эксплуатации автомобильных дорог                                          
Ручьев П.В.</t>
  </si>
  <si>
    <t>Обеспечение доведения к 2019 году ежегодного объема ремонта  на федеральных дорогах  до установленного норматива (включая устройство слоев износа и защитных слоев) в условиях  Классификации работ по ремонту и содержанию автомобильных дорог федерального значения в редакции, утвержденной приказом Минтранса России от 06.08.2008 № 122)</t>
  </si>
  <si>
    <r>
      <rPr>
        <b/>
        <i/>
        <sz val="10"/>
        <rFont val="Times New Roman"/>
        <family val="1"/>
        <charset val="204"/>
      </rPr>
      <t>Контрольное событие программы 2.1.2.1.</t>
    </r>
    <r>
      <rPr>
        <i/>
        <sz val="10"/>
        <rFont val="Times New Roman"/>
        <family val="1"/>
        <charset val="204"/>
      </rPr>
      <t xml:space="preserve">
</t>
    </r>
    <r>
      <rPr>
        <sz val="10"/>
        <rFont val="Times New Roman"/>
        <family val="1"/>
        <charset val="204"/>
      </rPr>
      <t>В результате выполнения программы работ по ремонту и содержанию автомобильных дорог федерального значения, находящихся в оперативном управлении федеральных казенных учреждений, находящихся в ведении Росавтодора, и искусственных сооружений на них на 2014 год отремонтировано (включая устройство слоев износа и защитных слоев) 7 700 км автомобильных дорог</t>
    </r>
  </si>
  <si>
    <r>
      <rPr>
        <b/>
        <i/>
        <sz val="10"/>
        <rFont val="Times New Roman"/>
        <family val="1"/>
        <charset val="204"/>
      </rPr>
      <t>Контрольное событие программы 2.1.2.2.</t>
    </r>
    <r>
      <rPr>
        <i/>
        <sz val="10"/>
        <rFont val="Times New Roman"/>
        <family val="1"/>
        <charset val="204"/>
      </rPr>
      <t xml:space="preserve">
</t>
    </r>
    <r>
      <rPr>
        <sz val="10"/>
        <rFont val="Times New Roman"/>
        <family val="1"/>
        <charset val="204"/>
      </rPr>
      <t>В результате выполнения программы работ по ремонту и содержанию автомобильных дорог федерального значения, находящихся в оперативном управлении федеральных казенных учреждений, находящихся в ведении Росавтодора, и искусственных сооружений на них на 2015 год отремонтировано (включая устройство слоев износа и защитных слоев) 7300 км автомобильных дорог</t>
    </r>
  </si>
  <si>
    <r>
      <rPr>
        <b/>
        <i/>
        <sz val="10"/>
        <rFont val="Times New Roman"/>
        <family val="1"/>
        <charset val="204"/>
      </rPr>
      <t>Контрольное событие программы 2.1.2.3.</t>
    </r>
    <r>
      <rPr>
        <i/>
        <sz val="10"/>
        <rFont val="Times New Roman"/>
        <family val="1"/>
        <charset val="204"/>
      </rPr>
      <t xml:space="preserve">
</t>
    </r>
    <r>
      <rPr>
        <sz val="10"/>
        <rFont val="Times New Roman"/>
        <family val="1"/>
        <charset val="204"/>
      </rPr>
      <t>В результате выполнения программы работ по ремонту и содержанию автомобильных дорог федерального значения, находящихся в оперативном управлении федеральных казенных учреждений, находящихся в ведении Росавтодора, и искусственных сооружений на них на 2016 год отремонтировано (включая устройство слоев износа и защитных слоев) 7200 км автомобильных дорог</t>
    </r>
  </si>
  <si>
    <r>
      <rPr>
        <b/>
        <sz val="10"/>
        <rFont val="Times New Roman"/>
        <family val="1"/>
        <charset val="204"/>
      </rPr>
      <t>Мероприятие 2.1.3.</t>
    </r>
    <r>
      <rPr>
        <sz val="10"/>
        <rFont val="Times New Roman"/>
        <family val="1"/>
        <charset val="204"/>
      </rPr>
      <t xml:space="preserve">                                                  
Обеспечение деятельности по капитальному ремонту, ремонту и содержанию автомобильных дорог общего пользования федерального значения</t>
    </r>
  </si>
  <si>
    <t>Росавтодор                                  
начальник Управления административно-кадровой и организационной работы  
Тимофеев В.В.</t>
  </si>
  <si>
    <t xml:space="preserve">Обеспечение функционирования сети автомобильных дорог федерального значения находящихся в ведении Федерального дорожного агентства соответствующих нормативным требованиям к транспортно-эксплуатационном показателям  </t>
  </si>
  <si>
    <t xml:space="preserve">108 0409 2420059 100
108 0409 2420059 200
108 0409 2420059 800
108 0409 2423987 100
108 0409 2423974 100
</t>
  </si>
  <si>
    <r>
      <rPr>
        <b/>
        <i/>
        <sz val="10"/>
        <rFont val="Times New Roman"/>
        <family val="1"/>
        <charset val="204"/>
      </rPr>
      <t>Контрольное событие программы 2.1.3.1.</t>
    </r>
    <r>
      <rPr>
        <i/>
        <sz val="10"/>
        <rFont val="Times New Roman"/>
        <family val="1"/>
        <charset val="204"/>
      </rPr>
      <t xml:space="preserve"> 
</t>
    </r>
    <r>
      <rPr>
        <sz val="10"/>
        <rFont val="Times New Roman"/>
        <family val="1"/>
        <charset val="204"/>
      </rPr>
      <t>Переход на 100-процентное финансирование ремонта и содержания автомобильных дорог федерального значения по нормативам затрат, утвержденным Правительством Российской Федерации, осуществлен</t>
    </r>
  </si>
  <si>
    <t>Росавтодор                                  
заместитель руководителя Росавтодора                              
Астахов И.Г.</t>
  </si>
  <si>
    <r>
      <rPr>
        <b/>
        <i/>
        <sz val="10"/>
        <rFont val="Times New Roman"/>
        <family val="1"/>
        <charset val="204"/>
      </rPr>
      <t xml:space="preserve">Контрольное событие программы 2.1.3.2. </t>
    </r>
    <r>
      <rPr>
        <i/>
        <sz val="10"/>
        <rFont val="Times New Roman"/>
        <family val="1"/>
        <charset val="204"/>
      </rPr>
      <t xml:space="preserve">
</t>
    </r>
    <r>
      <rPr>
        <sz val="10"/>
        <rFont val="Times New Roman"/>
        <family val="1"/>
        <charset val="204"/>
      </rPr>
      <t>Протяженность автомобильных дорог общего пользования федерального значения, соответствующих нормативным требованиям к транспортно-эксплуатационным показателям, в 2014 году достигнута в размере 25,3 тыс. км</t>
    </r>
  </si>
  <si>
    <r>
      <rPr>
        <b/>
        <i/>
        <sz val="10"/>
        <rFont val="Times New Roman"/>
        <family val="1"/>
        <charset val="204"/>
      </rPr>
      <t xml:space="preserve">Контрольное событие программы 2.1.3.3. </t>
    </r>
    <r>
      <rPr>
        <i/>
        <sz val="10"/>
        <rFont val="Times New Roman"/>
        <family val="1"/>
        <charset val="204"/>
      </rPr>
      <t xml:space="preserve">
</t>
    </r>
    <r>
      <rPr>
        <sz val="10"/>
        <rFont val="Times New Roman"/>
        <family val="1"/>
        <charset val="204"/>
      </rPr>
      <t>Протяженность автомобильных дорог общего пользования федерального значения, соответствующих нормативным требованиям к транспортно-эксплуатационным показателям, в 2015 году достигнута в размере 29,8 тыс. км</t>
    </r>
  </si>
  <si>
    <t>(1)(2)</t>
  </si>
  <si>
    <r>
      <rPr>
        <b/>
        <i/>
        <sz val="10"/>
        <rFont val="Times New Roman"/>
        <family val="1"/>
        <charset val="204"/>
      </rPr>
      <t xml:space="preserve">Контрольное событие программы 2.1.3.4. </t>
    </r>
    <r>
      <rPr>
        <i/>
        <sz val="10"/>
        <rFont val="Times New Roman"/>
        <family val="1"/>
        <charset val="204"/>
      </rPr>
      <t xml:space="preserve">
</t>
    </r>
    <r>
      <rPr>
        <sz val="10"/>
        <rFont val="Times New Roman"/>
        <family val="1"/>
        <charset val="204"/>
      </rPr>
      <t>Протяженность автомобильных дорог общего пользования федерального значения, соответствующих нормативным требованиям к транспортно-эксплуатационным показателям, в 2016 году достигнута  в размере 34,7 тыс. км</t>
    </r>
  </si>
  <si>
    <t>Основное мероприятие 2.2.                                  
Обновление парка автоколонн войскового типа</t>
  </si>
  <si>
    <t>Росавтодор                                   
Руководитель Росавтодора                               
Старовойт Р.В.</t>
  </si>
  <si>
    <t xml:space="preserve">Повышение мобилизационной готовности за счет обновления автотранспортных средств </t>
  </si>
  <si>
    <r>
      <rPr>
        <b/>
        <sz val="10"/>
        <rFont val="Times New Roman"/>
        <family val="1"/>
        <charset val="204"/>
      </rPr>
      <t>Мероприятие 2.2.1.</t>
    </r>
    <r>
      <rPr>
        <sz val="10"/>
        <rFont val="Times New Roman"/>
        <family val="1"/>
        <charset val="204"/>
      </rPr>
      <t xml:space="preserve">                                                      
Обеспечение предоставления субсидий организациям для обновления парка автоколонн войскового типа</t>
    </r>
  </si>
  <si>
    <t>Росавтодор                                     
начальник Спецотдела  
Бородин С.И.</t>
  </si>
  <si>
    <t>Создание условий для приобретения организациями транспортных средств для пополнения автоколонн войскового типа в  2015 году -79 ед., в 2016 году - 104 ед.</t>
  </si>
  <si>
    <t>108 0408 2426450 800</t>
  </si>
  <si>
    <r>
      <rPr>
        <b/>
        <i/>
        <sz val="10"/>
        <rFont val="Times New Roman"/>
        <family val="1"/>
        <charset val="204"/>
      </rPr>
      <t>Контрольное событие программы 2.2.1.1.</t>
    </r>
    <r>
      <rPr>
        <i/>
        <sz val="10"/>
        <rFont val="Times New Roman"/>
        <family val="1"/>
        <charset val="204"/>
      </rPr>
      <t xml:space="preserve"> 
</t>
    </r>
    <r>
      <rPr>
        <sz val="10"/>
        <rFont val="Times New Roman"/>
        <family val="1"/>
        <charset val="204"/>
      </rPr>
      <t>Перечень автомобильной техники, на приобретение которой в 2014 году были предоставлены субсидии, за II квартал 2014 г. в Министерство обороны Российской Федерации представлен</t>
    </r>
  </si>
  <si>
    <r>
      <rPr>
        <b/>
        <i/>
        <sz val="10"/>
        <rFont val="Times New Roman"/>
        <family val="1"/>
        <charset val="204"/>
      </rPr>
      <t>Контрольное событие программы 2.2.1.2.</t>
    </r>
    <r>
      <rPr>
        <i/>
        <sz val="10"/>
        <rFont val="Times New Roman"/>
        <family val="1"/>
        <charset val="204"/>
      </rPr>
      <t xml:space="preserve"> 
</t>
    </r>
    <r>
      <rPr>
        <sz val="10"/>
        <rFont val="Times New Roman"/>
        <family val="1"/>
        <charset val="204"/>
      </rPr>
      <t>Перечень автомобильной техники , на приобретение которой в 2014 году были предоставлены субсидии, за III квартал 2014 г. в Министерство обороны Российской Федерации представлен</t>
    </r>
  </si>
  <si>
    <r>
      <rPr>
        <b/>
        <i/>
        <sz val="10"/>
        <rFont val="Times New Roman"/>
        <family val="1"/>
        <charset val="204"/>
      </rPr>
      <t>Контрольное событие программы 2.2.1.3.</t>
    </r>
    <r>
      <rPr>
        <i/>
        <sz val="10"/>
        <rFont val="Times New Roman"/>
        <family val="1"/>
        <charset val="204"/>
      </rPr>
      <t xml:space="preserve"> 
</t>
    </r>
    <r>
      <rPr>
        <sz val="10"/>
        <rFont val="Times New Roman"/>
        <family val="1"/>
        <charset val="204"/>
      </rPr>
      <t>Перечень автомобильной техники, на приобретение которой в 2014 году были предоставлены субсидии, за 2014 г. в Министерство обороны Российской Федерации представлен</t>
    </r>
  </si>
  <si>
    <r>
      <rPr>
        <b/>
        <i/>
        <sz val="10"/>
        <rFont val="Times New Roman"/>
        <family val="1"/>
        <charset val="204"/>
      </rPr>
      <t>Контрольное событие программы 2.2.1.4.</t>
    </r>
    <r>
      <rPr>
        <i/>
        <sz val="10"/>
        <rFont val="Times New Roman"/>
        <family val="1"/>
        <charset val="204"/>
      </rPr>
      <t xml:space="preserve"> 
</t>
    </r>
    <r>
      <rPr>
        <sz val="10"/>
        <rFont val="Times New Roman"/>
        <family val="1"/>
        <charset val="204"/>
      </rPr>
      <t>Перечень автомобильной техники, на приобретение которой в 2015 году были предоставлены субсидии, за II квартал 2015 г. в Министерство обороны Российской Федерации представлен</t>
    </r>
  </si>
  <si>
    <r>
      <rPr>
        <b/>
        <i/>
        <sz val="10"/>
        <rFont val="Times New Roman"/>
        <family val="1"/>
        <charset val="204"/>
      </rPr>
      <t>Контрольное событие программы 2.2.1.5.</t>
    </r>
    <r>
      <rPr>
        <i/>
        <sz val="10"/>
        <rFont val="Times New Roman"/>
        <family val="1"/>
        <charset val="204"/>
      </rPr>
      <t xml:space="preserve"> 
</t>
    </r>
    <r>
      <rPr>
        <sz val="10"/>
        <rFont val="Times New Roman"/>
        <family val="1"/>
        <charset val="204"/>
      </rPr>
      <t>Перечень автомобильной техники , на приобретение которой в 2015 году были предоставлены субсидии, за III квартал 2015 г. в Министерство обороны Российской Федерации представлен</t>
    </r>
  </si>
  <si>
    <r>
      <rPr>
        <b/>
        <i/>
        <sz val="10"/>
        <rFont val="Times New Roman"/>
        <family val="1"/>
        <charset val="204"/>
      </rPr>
      <t>Контрольное событие программы 2.2.1.6.</t>
    </r>
    <r>
      <rPr>
        <i/>
        <sz val="10"/>
        <rFont val="Times New Roman"/>
        <family val="1"/>
        <charset val="204"/>
      </rPr>
      <t xml:space="preserve"> 
</t>
    </r>
    <r>
      <rPr>
        <sz val="10"/>
        <rFont val="Times New Roman"/>
        <family val="1"/>
        <charset val="204"/>
      </rPr>
      <t>Перечень автомобильной техники, на приобретение которой в 2015 году были предоставлены субсидии, за 2015 г. в Министерство обороны Российской Федерации представлен</t>
    </r>
  </si>
  <si>
    <r>
      <rPr>
        <b/>
        <i/>
        <sz val="10"/>
        <rFont val="Times New Roman"/>
        <family val="1"/>
        <charset val="204"/>
      </rPr>
      <t>Контрольное событие программы 2.2.1.7.</t>
    </r>
    <r>
      <rPr>
        <i/>
        <sz val="10"/>
        <rFont val="Times New Roman"/>
        <family val="1"/>
        <charset val="204"/>
      </rPr>
      <t xml:space="preserve"> 
</t>
    </r>
    <r>
      <rPr>
        <sz val="10"/>
        <rFont val="Times New Roman"/>
        <family val="1"/>
        <charset val="204"/>
      </rPr>
      <t>Перечень автомобильной техники, на приобретение которой в 2016 году были предоставлены субсидии, за II квартал 2016 г. в Министерство обороны Российской Федерации представлен</t>
    </r>
  </si>
  <si>
    <r>
      <rPr>
        <b/>
        <i/>
        <sz val="10"/>
        <rFont val="Times New Roman"/>
        <family val="1"/>
        <charset val="204"/>
      </rPr>
      <t>Контрольное событие программы 2.2.1.8.</t>
    </r>
    <r>
      <rPr>
        <i/>
        <sz val="10"/>
        <rFont val="Times New Roman"/>
        <family val="1"/>
        <charset val="204"/>
      </rPr>
      <t xml:space="preserve"> 
</t>
    </r>
    <r>
      <rPr>
        <sz val="10"/>
        <rFont val="Times New Roman"/>
        <family val="1"/>
        <charset val="204"/>
      </rPr>
      <t>Перечень автомобильной техники, на приобретение которой в 2016 году были предоставлены субсидии, за III квартал 2016 г. в Министерство обороны Российской Федерации представлен</t>
    </r>
  </si>
  <si>
    <r>
      <rPr>
        <b/>
        <i/>
        <sz val="10"/>
        <rFont val="Times New Roman"/>
        <family val="1"/>
        <charset val="204"/>
      </rPr>
      <t>Контрольное событие программы 2.2.1.9.</t>
    </r>
    <r>
      <rPr>
        <i/>
        <sz val="10"/>
        <rFont val="Times New Roman"/>
        <family val="1"/>
        <charset val="204"/>
      </rPr>
      <t xml:space="preserve"> 
</t>
    </r>
    <r>
      <rPr>
        <sz val="10"/>
        <rFont val="Times New Roman"/>
        <family val="1"/>
        <charset val="204"/>
      </rPr>
      <t>Перечень автомобильной техники, на приобретение которой в 2016 году были предоставлены субсидии, за 2016 г. в Министерство обороны Российской Федерации представлен</t>
    </r>
  </si>
  <si>
    <t>Основное мероприятие 2.3.                              
Создание условий для реализации Программы в сфере дорожного хозяйства</t>
  </si>
  <si>
    <t>Росавтодор                          Руководитель  Росавтодора                         
Старовойт Р.В.</t>
  </si>
  <si>
    <t xml:space="preserve">Повышение эффективности  реализации Программы в сфере дорожного хозяйства </t>
  </si>
  <si>
    <r>
      <rPr>
        <b/>
        <sz val="10"/>
        <rFont val="Times New Roman"/>
        <family val="1"/>
        <charset val="204"/>
      </rPr>
      <t>Мероприятие 2.3.1.</t>
    </r>
    <r>
      <rPr>
        <sz val="10"/>
        <rFont val="Times New Roman"/>
        <family val="1"/>
        <charset val="204"/>
      </rPr>
      <t xml:space="preserve">
Осуществление функций по реализации государственной политики, оказанию государственных услуг и управлению государственным имуществом в  установленной сфере деятельности </t>
    </r>
  </si>
  <si>
    <t>Росавтодор                          
Руководитель  Росавтодора                         
Старовойт Р.В.</t>
  </si>
  <si>
    <t>Обеспечение эффективности деятельности Федерального дорожного агентства в 2014-2016 годах,  внедрение инновационных технологий, материалов, конструкций, машин и механизмов  в 2015 году в количестве 106 ед., в 2016 году - 112 ед.</t>
  </si>
  <si>
    <t xml:space="preserve">108 0408 2420011 100
108 0408 2420019 200
108 0408 2420019 800
108 0409 2420059 200
</t>
  </si>
  <si>
    <r>
      <rPr>
        <b/>
        <i/>
        <sz val="10"/>
        <rFont val="Times New Roman"/>
        <family val="1"/>
        <charset val="204"/>
      </rPr>
      <t>Контрольное событие программы 2.3.1.1.</t>
    </r>
    <r>
      <rPr>
        <i/>
        <sz val="10"/>
        <rFont val="Times New Roman"/>
        <family val="1"/>
        <charset val="204"/>
      </rPr>
      <t xml:space="preserve"> 
</t>
    </r>
    <r>
      <rPr>
        <sz val="10"/>
        <rFont val="Times New Roman"/>
        <family val="1"/>
        <charset val="204"/>
      </rPr>
      <t>Программа работ по капитальному ремонту автомобильных дорог федерального значения, находящихся в ведении Федерального дорожного агентства, и искусственных сооружений на них на 2015 год утверждена</t>
    </r>
  </si>
  <si>
    <t>Росавтодор                                   
заместитель руководителя Росавтодора                                 
Астахов И.Г.</t>
  </si>
  <si>
    <r>
      <rPr>
        <b/>
        <i/>
        <sz val="10"/>
        <rFont val="Times New Roman"/>
        <family val="1"/>
        <charset val="204"/>
      </rPr>
      <t>Контрольное событие программы 2.3.1.2.</t>
    </r>
    <r>
      <rPr>
        <i/>
        <sz val="10"/>
        <rFont val="Times New Roman"/>
        <family val="1"/>
        <charset val="204"/>
      </rPr>
      <t xml:space="preserve"> 
</t>
    </r>
    <r>
      <rPr>
        <sz val="10"/>
        <rFont val="Times New Roman"/>
        <family val="1"/>
        <charset val="204"/>
      </rPr>
      <t>Программа работ по ремонту автомобильных дорог федерального значения, находящихся в ведении Федерального дорожного агентства, и искусственных сооружений на них на 2015 год утверждена</t>
    </r>
  </si>
  <si>
    <r>
      <rPr>
        <b/>
        <i/>
        <sz val="10"/>
        <rFont val="Times New Roman"/>
        <family val="1"/>
        <charset val="204"/>
      </rPr>
      <t>Контрольное событие программы 2.3.1.3.</t>
    </r>
    <r>
      <rPr>
        <i/>
        <sz val="10"/>
        <rFont val="Times New Roman"/>
        <family val="1"/>
        <charset val="204"/>
      </rPr>
      <t xml:space="preserve"> 
</t>
    </r>
    <r>
      <rPr>
        <sz val="10"/>
        <rFont val="Times New Roman"/>
        <family val="1"/>
        <charset val="204"/>
      </rPr>
      <t>Программа работ по капитальному ремонту автомобильных дорог федерального значения, находящихся в ведении Федерального дорожного агентства, и искусственных сооружений на них на 2016 год утверждена</t>
    </r>
  </si>
  <si>
    <r>
      <rPr>
        <b/>
        <i/>
        <sz val="10"/>
        <rFont val="Times New Roman"/>
        <family val="1"/>
        <charset val="204"/>
      </rPr>
      <t>Контрольное событие программы 2.3.1.4.</t>
    </r>
    <r>
      <rPr>
        <i/>
        <sz val="10"/>
        <rFont val="Times New Roman"/>
        <family val="1"/>
        <charset val="204"/>
      </rPr>
      <t xml:space="preserve"> 
</t>
    </r>
    <r>
      <rPr>
        <sz val="10"/>
        <rFont val="Times New Roman"/>
        <family val="1"/>
        <charset val="204"/>
      </rPr>
      <t>Программа работ по ремонту автомобильных дорог федерального значения, находящихся в ведении Федерального дорожного агентства, и искусственных сооружений на них на 2016 год утверждена</t>
    </r>
  </si>
  <si>
    <r>
      <rPr>
        <b/>
        <i/>
        <sz val="10"/>
        <rFont val="Times New Roman"/>
        <family val="1"/>
        <charset val="204"/>
      </rPr>
      <t>Контрольное событие программы 2.3.1.5.</t>
    </r>
    <r>
      <rPr>
        <i/>
        <sz val="10"/>
        <rFont val="Times New Roman"/>
        <family val="1"/>
        <charset val="204"/>
      </rPr>
      <t xml:space="preserve"> 
</t>
    </r>
    <r>
      <rPr>
        <sz val="10"/>
        <rFont val="Times New Roman"/>
        <family val="1"/>
        <charset val="204"/>
      </rPr>
      <t>Программа работ по капитальному ремонту автомобильных дорог федерального значения, находящихся в ведении Федерального дорожного агентства, и искусственных сооружений на них на 2017 год утверждена</t>
    </r>
  </si>
  <si>
    <t>Росавтодор                                   
заместитель руководителя Росавтодора                                   
Астахов И.Г.</t>
  </si>
  <si>
    <r>
      <rPr>
        <b/>
        <i/>
        <sz val="10"/>
        <rFont val="Times New Roman"/>
        <family val="1"/>
        <charset val="204"/>
      </rPr>
      <t>Контрольное событие программы 2.3.1.6.</t>
    </r>
    <r>
      <rPr>
        <i/>
        <sz val="10"/>
        <rFont val="Times New Roman"/>
        <family val="1"/>
        <charset val="204"/>
      </rPr>
      <t xml:space="preserve"> 
</t>
    </r>
    <r>
      <rPr>
        <sz val="10"/>
        <rFont val="Times New Roman"/>
        <family val="1"/>
        <charset val="204"/>
      </rPr>
      <t>Введение платы в счет возмещения вреда, причиняемого автомобильными средствами, имеющими разрешенную массу более 12 тонн, осуществлено</t>
    </r>
  </si>
  <si>
    <t>Росавтодор                                    
руководитель Росавтодора                                   
Старовойт Р.В.</t>
  </si>
  <si>
    <r>
      <rPr>
        <b/>
        <sz val="10"/>
        <rFont val="Times New Roman"/>
        <family val="1"/>
        <charset val="204"/>
      </rPr>
      <t>Мероприятие 2.3.2</t>
    </r>
    <r>
      <rPr>
        <i/>
        <sz val="10"/>
        <rFont val="Times New Roman"/>
        <family val="1"/>
        <charset val="204"/>
      </rPr>
      <t xml:space="preserve">
</t>
    </r>
    <r>
      <rPr>
        <sz val="10"/>
        <rFont val="Times New Roman"/>
        <family val="1"/>
        <charset val="204"/>
      </rPr>
      <t>Оценка эффективности  государственной программыРоссийской Федерации "Развитие транспортной системы" в части дорожного хозяйства</t>
    </r>
  </si>
  <si>
    <t>Разработка мер по повышению эффективности государственной программы Российской Федерации "Развитие транспортной системы" в части дорожного хозяйства</t>
  </si>
  <si>
    <r>
      <t xml:space="preserve">Контрольное событие  программы 2.3.2.1.
</t>
    </r>
    <r>
      <rPr>
        <sz val="10"/>
        <rFont val="Times New Roman"/>
        <family val="1"/>
        <charset val="204"/>
      </rPr>
      <t xml:space="preserve">Отчет о ходе реализации и оценке эффективности  государственной программы Российской Федерации «Развитие транспортной системы» в части дорожного хозяйства  за  2014 г. представлен
</t>
    </r>
  </si>
  <si>
    <r>
      <t xml:space="preserve">Контрольное событие  программы 2.3.2.2.
</t>
    </r>
    <r>
      <rPr>
        <sz val="10"/>
        <rFont val="Times New Roman"/>
        <family val="1"/>
        <charset val="204"/>
      </rPr>
      <t xml:space="preserve">Отчет о ходе реализации и оценке эффективности  государственной программы Российской Федерации «Развитие транспортной системы» в части дорожного хозяйства  за  2015 г. представлен
</t>
    </r>
  </si>
  <si>
    <t>Основное мероприятие 2.4.                              
Содействие развитию автомобильных дорог субъектов Российской Федерации</t>
  </si>
  <si>
    <t>Развитие автомобильных дорог регионального, межмуниципального и местного значения</t>
  </si>
  <si>
    <r>
      <rPr>
        <b/>
        <sz val="10"/>
        <rFont val="Times New Roman"/>
        <family val="1"/>
        <charset val="204"/>
      </rPr>
      <t>Мероприятие 2.4.1</t>
    </r>
    <r>
      <rPr>
        <i/>
        <sz val="10"/>
        <rFont val="Times New Roman"/>
        <family val="1"/>
        <charset val="204"/>
      </rPr>
      <t xml:space="preserve">
</t>
    </r>
    <r>
      <rPr>
        <sz val="10"/>
        <rFont val="Times New Roman"/>
        <family val="1"/>
        <charset val="204"/>
      </rPr>
      <t>Предоставление межбюджетных трансфертов направленных на   реализацию мероприятий региональных программ в сфере дорожного хозяйства</t>
    </r>
  </si>
  <si>
    <t>Предоставление межбюджетных трансфертов в полном объеме</t>
  </si>
  <si>
    <t>108 0409 2425420 500</t>
  </si>
  <si>
    <r>
      <t xml:space="preserve">Контрольное событие  программы 2.4.1.1.
</t>
    </r>
    <r>
      <rPr>
        <sz val="10"/>
        <rFont val="Times New Roman"/>
        <family val="1"/>
        <charset val="204"/>
      </rPr>
      <t xml:space="preserve">Межбюджетные трансферты в 2015 году, направленные  на   реализацию мероприятий региональных программ в сфере дорожного хозяйства, предоставлены
</t>
    </r>
  </si>
  <si>
    <t>Росавтодор                                   
заместитель руководителя Росавтодора                                   
Прокуронов Г.В.</t>
  </si>
  <si>
    <r>
      <t xml:space="preserve">Контрольное событие  программы 2.4.1.2.
</t>
    </r>
    <r>
      <rPr>
        <sz val="10"/>
        <rFont val="Times New Roman"/>
        <family val="1"/>
        <charset val="204"/>
      </rPr>
      <t xml:space="preserve">Межбюджетные трансферты в 2016 году, направленные на   реализацию мероприятий региональных программ в сфере дорожного хозяйства, предоставлены
</t>
    </r>
  </si>
  <si>
    <r>
      <rPr>
        <b/>
        <sz val="10"/>
        <rFont val="Times New Roman"/>
        <family val="1"/>
        <charset val="204"/>
      </rPr>
      <t>Мероприятие 2.4.2</t>
    </r>
    <r>
      <rPr>
        <i/>
        <sz val="10"/>
        <rFont val="Times New Roman"/>
        <family val="1"/>
        <charset val="204"/>
      </rPr>
      <t xml:space="preserve">
</t>
    </r>
    <r>
      <rPr>
        <sz val="10"/>
        <rFont val="Times New Roman"/>
        <family val="1"/>
        <charset val="204"/>
      </rPr>
      <t xml:space="preserve">Предоставление межбюджетных трансфертов на финансовое обеспечение   дорожной деятельности </t>
    </r>
  </si>
  <si>
    <t>108 0409 245390 500</t>
  </si>
  <si>
    <r>
      <t xml:space="preserve">Контрольное событие  программы 2.4.2.1.
</t>
    </r>
    <r>
      <rPr>
        <sz val="10"/>
        <rFont val="Times New Roman"/>
        <family val="1"/>
        <charset val="204"/>
      </rPr>
      <t xml:space="preserve">Межбюджетные трансферты в 2015 году, направленные на финансовое обеспечение   дорожной деятельности, предоставлены
</t>
    </r>
  </si>
  <si>
    <t>Подпрограмма 3. Гражданская авиация и аэронавигационное обеспечение</t>
  </si>
  <si>
    <t xml:space="preserve">Росавиация
руководитель Росавиации
Нерадько А.В.
</t>
  </si>
  <si>
    <t>Основное мероприятие 3.1.
Содействие повышению доступности воздушных перевозок населения, в том числе в части развития региональных и внутрирегиональных перевозок</t>
  </si>
  <si>
    <t xml:space="preserve">Росавиация
заместитель руководителя Росавиации
Клим О.О. </t>
  </si>
  <si>
    <t>Рост перевозок пассажиров  на внутренних региональных  авиалиниях в 1,7 раза в 2020 году   к 2011 году</t>
  </si>
  <si>
    <r>
      <rPr>
        <b/>
        <sz val="10"/>
        <rFont val="Times New Roman"/>
        <family val="1"/>
        <charset val="204"/>
      </rPr>
      <t>Мероприятие 3.1.1.</t>
    </r>
    <r>
      <rPr>
        <sz val="10"/>
        <rFont val="Times New Roman"/>
        <family val="1"/>
        <charset val="204"/>
      </rPr>
      <t xml:space="preserve">
Предоставление субсидий организациям воздушного транспорта в целях повышения доступности воздушных перевозок с Дальнего Востока в европейскую часть страны и в обратном направлении</t>
    </r>
  </si>
  <si>
    <t>Обеспечение перевозки  пассажиров  по льготным тарифам  с Дальнего Востока в европейскую часть и в обратном направлении составит в 2015 году-425 тыс. чел., в 2016  -510 тыс. чел.</t>
  </si>
  <si>
    <t>107 0408 2436436 800</t>
  </si>
  <si>
    <r>
      <rPr>
        <b/>
        <i/>
        <sz val="10"/>
        <rFont val="Times New Roman"/>
        <family val="1"/>
        <charset val="204"/>
      </rPr>
      <t>Контрольное событие программы 3.1.1.1.</t>
    </r>
    <r>
      <rPr>
        <i/>
        <sz val="10"/>
        <rFont val="Times New Roman"/>
        <family val="1"/>
        <charset val="204"/>
      </rPr>
      <t xml:space="preserve">
</t>
    </r>
    <r>
      <rPr>
        <sz val="10"/>
        <rFont val="Times New Roman"/>
        <family val="1"/>
        <charset val="204"/>
      </rPr>
      <t xml:space="preserve">Субсидии авиакомпаниям  на осуществление перевозок пассажиров  с Дальнего Востока в европейскую часть страны и в обратном направлении  в 2014 году по заключенным договорам с авиаперевозчиками на основе их заявлений о готовности осуществлять авиаперевозки по специальному тарифу предоставлены
</t>
    </r>
  </si>
  <si>
    <r>
      <rPr>
        <b/>
        <i/>
        <sz val="10"/>
        <rFont val="Times New Roman"/>
        <family val="1"/>
        <charset val="204"/>
      </rPr>
      <t>Контрольное событие программы 3.1.1.2.</t>
    </r>
    <r>
      <rPr>
        <i/>
        <sz val="10"/>
        <rFont val="Times New Roman"/>
        <family val="1"/>
        <charset val="204"/>
      </rPr>
      <t xml:space="preserve">
</t>
    </r>
    <r>
      <rPr>
        <sz val="10"/>
        <rFont val="Times New Roman"/>
        <family val="1"/>
        <charset val="204"/>
      </rPr>
      <t xml:space="preserve">Субсидии авиакомпаниям  на осуществление перевозок пассажиров  с Дальнего Востока в европейскую часть страны и в обратном направлении  в 2015 году по заключенным договорам с авиаперевозчиками на основе их заявлений о готовности осуществлять авиаперевозки по специальному тарифу предоставлены
</t>
    </r>
  </si>
  <si>
    <r>
      <rPr>
        <b/>
        <i/>
        <sz val="10"/>
        <rFont val="Times New Roman"/>
        <family val="1"/>
        <charset val="204"/>
      </rPr>
      <t>Контрольное событие программы 3.1.1.3.</t>
    </r>
    <r>
      <rPr>
        <i/>
        <sz val="10"/>
        <rFont val="Times New Roman"/>
        <family val="1"/>
        <charset val="204"/>
      </rPr>
      <t xml:space="preserve">
</t>
    </r>
    <r>
      <rPr>
        <sz val="10"/>
        <rFont val="Times New Roman"/>
        <family val="1"/>
        <charset val="204"/>
      </rPr>
      <t xml:space="preserve">Субсидии авиакомпаниям  на осуществление перевозок пассажиров  с Дальнего Востока в европейскую часть страны и в обратном направлении  в 2016 году по заключенным договорам с авиаперевозчиками на основе их заявлений о готовности осуществлять авиаперевозки по специальному тарифу предоставлены
</t>
    </r>
  </si>
  <si>
    <r>
      <rPr>
        <b/>
        <sz val="10"/>
        <rFont val="Times New Roman"/>
        <family val="1"/>
        <charset val="204"/>
      </rPr>
      <t>Мероприятие 3.1.2.</t>
    </r>
    <r>
      <rPr>
        <sz val="10"/>
        <rFont val="Times New Roman"/>
        <family val="1"/>
        <charset val="204"/>
      </rPr>
      <t xml:space="preserve">
Предоставление субсидий организациям воздушного транспорта в целях повышения доступности воздушных перевозок  из г. Калининграда в европейскую часть страны и в обратном направлении</t>
    </r>
  </si>
  <si>
    <t xml:space="preserve">Обеспечение перевозки пассажиров по льготным тарифам из  г. Калининграда в европейскую часть страны и в обратном направлении  в 2015 - 191 тыс. чел., в 2016 г.- 216 тыс. чел. 
</t>
  </si>
  <si>
    <t>107 0408 2436440 800</t>
  </si>
  <si>
    <r>
      <rPr>
        <b/>
        <i/>
        <sz val="10"/>
        <rFont val="Times New Roman"/>
        <family val="1"/>
        <charset val="204"/>
      </rPr>
      <t xml:space="preserve">Контрольное событие программы 3.1.2.1.
</t>
    </r>
    <r>
      <rPr>
        <sz val="10"/>
        <rFont val="Times New Roman"/>
        <family val="1"/>
        <charset val="204"/>
      </rPr>
      <t>Субсидии авиаперевозчикам, осуществившим региональные перевозки пассажиров из г. Калининграда в европейскую часть страны и в обратном направлении воздушным транспортом в 2014 году по заключенным договорам с авиаперевозчиками на основании их заявлений о готовности осуществлять авиаперевозки по специальному тарифу, предоставлены</t>
    </r>
  </si>
  <si>
    <t>Росавиация
начальник Управления экономики и программ развития
Шаромова В.В.</t>
  </si>
</sst>
</file>

<file path=xl/styles.xml><?xml version="1.0" encoding="utf-8"?>
<styleSheet xmlns="http://schemas.openxmlformats.org/spreadsheetml/2006/main">
  <numFmts count="4">
    <numFmt numFmtId="43" formatCode="_-* #,##0.00_р_._-;\-* #,##0.00_р_._-;_-* &quot;-&quot;??_р_._-;_-@_-"/>
    <numFmt numFmtId="164" formatCode="#,##0.00_ ;\-#,##0.00\ "/>
    <numFmt numFmtId="165" formatCode="#,##0.0"/>
    <numFmt numFmtId="166" formatCode="[$-419]mmmm\ yyyy;@"/>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0"/>
      <name val="Times New Roman"/>
      <family val="1"/>
      <charset val="204"/>
    </font>
    <font>
      <i/>
      <sz val="10"/>
      <name val="Times New Roman"/>
      <family val="1"/>
      <charset val="204"/>
    </font>
    <font>
      <b/>
      <i/>
      <sz val="10"/>
      <name val="Times New Roman"/>
      <family val="1"/>
      <charset val="204"/>
    </font>
    <font>
      <u/>
      <sz val="10"/>
      <name val="Times New Roman"/>
      <family val="1"/>
      <charset val="204"/>
    </font>
    <font>
      <sz val="9"/>
      <name val="Times New Roman"/>
      <family val="1"/>
      <charset val="204"/>
    </font>
    <font>
      <sz val="10"/>
      <name val="Calibri"/>
      <family val="2"/>
      <charset val="204"/>
    </font>
    <font>
      <sz val="10"/>
      <name val="Cambria"/>
      <family val="1"/>
      <charset val="204"/>
    </font>
    <font>
      <strike/>
      <sz val="10"/>
      <name val="Cambria"/>
      <family val="1"/>
      <charset val="204"/>
    </font>
    <font>
      <sz val="14"/>
      <name val="Arial Cyr"/>
      <charset val="204"/>
    </font>
    <font>
      <i/>
      <sz val="10"/>
      <name val="Trebuchet MS"/>
      <family val="2"/>
      <charset val="204"/>
    </font>
    <font>
      <vertAlign val="superscript"/>
      <sz val="10"/>
      <name val="Times New Roman"/>
      <family val="1"/>
      <charset val="204"/>
    </font>
    <font>
      <sz val="10"/>
      <name val="Arial Cyr"/>
      <family val="2"/>
      <charset val="204"/>
    </font>
    <font>
      <sz val="10"/>
      <name val="Helv"/>
    </font>
    <font>
      <b/>
      <sz val="12"/>
      <name val="Times New Roman"/>
      <family val="1"/>
      <charset val="204"/>
    </font>
    <font>
      <sz val="11"/>
      <color theme="1"/>
      <name val="Calibri"/>
      <family val="2"/>
      <charset val="204"/>
      <scheme val="minor"/>
    </font>
    <font>
      <sz val="11"/>
      <color theme="1"/>
      <name val="Times New Roman"/>
      <family val="2"/>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8">
    <xf numFmtId="0" fontId="0" fillId="0" borderId="0"/>
    <xf numFmtId="0" fontId="18" fillId="0" borderId="0"/>
    <xf numFmtId="0" fontId="18" fillId="0" borderId="0"/>
    <xf numFmtId="0" fontId="19" fillId="0" borderId="0"/>
    <xf numFmtId="0" fontId="15" fillId="0" borderId="0"/>
    <xf numFmtId="0" fontId="16" fillId="0" borderId="0"/>
    <xf numFmtId="43" fontId="1" fillId="0" borderId="0" applyFont="0" applyFill="0" applyBorder="0" applyAlignment="0" applyProtection="0"/>
    <xf numFmtId="43" fontId="1" fillId="0" borderId="0" applyFont="0" applyFill="0" applyBorder="0" applyAlignment="0" applyProtection="0"/>
  </cellStyleXfs>
  <cellXfs count="203">
    <xf numFmtId="0" fontId="0" fillId="0" borderId="0" xfId="0"/>
    <xf numFmtId="0" fontId="0" fillId="0" borderId="0" xfId="0" applyFont="1" applyFill="1"/>
    <xf numFmtId="49" fontId="2" fillId="0" borderId="0" xfId="0" applyNumberFormat="1" applyFont="1" applyFill="1" applyBorder="1" applyAlignment="1">
      <alignment horizontal="center" vertical="center"/>
    </xf>
    <xf numFmtId="0" fontId="0" fillId="0" borderId="0" xfId="0" applyFont="1" applyFill="1" applyAlignment="1">
      <alignment horizontal="left" vertical="top"/>
    </xf>
    <xf numFmtId="49" fontId="0" fillId="0" borderId="0" xfId="0" applyNumberFormat="1" applyFont="1" applyFill="1" applyAlignment="1">
      <alignment horizontal="center" vertical="center"/>
    </xf>
    <xf numFmtId="0" fontId="0" fillId="0" borderId="0" xfId="0" applyFont="1" applyFill="1" applyAlignment="1">
      <alignment horizontal="center" vertical="center"/>
    </xf>
    <xf numFmtId="2" fontId="0" fillId="0" borderId="0" xfId="0" applyNumberFormat="1" applyFont="1" applyFill="1" applyAlignment="1">
      <alignment horizontal="center" vertical="center"/>
    </xf>
    <xf numFmtId="0" fontId="0" fillId="0" borderId="0" xfId="0" applyFont="1" applyFill="1" applyAlignment="1">
      <alignment horizontal="center"/>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top"/>
    </xf>
    <xf numFmtId="0" fontId="2" fillId="0" borderId="1" xfId="0" applyFont="1" applyFill="1" applyBorder="1" applyAlignment="1">
      <alignment horizontal="center" vertical="top"/>
    </xf>
    <xf numFmtId="0" fontId="2" fillId="0" borderId="1" xfId="0" applyFont="1" applyFill="1" applyBorder="1" applyAlignment="1">
      <alignment horizontal="center" vertical="center"/>
    </xf>
    <xf numFmtId="2"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14" fontId="2"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xf>
    <xf numFmtId="164" fontId="0" fillId="0" borderId="0" xfId="0" applyNumberFormat="1" applyFont="1" applyFill="1" applyAlignment="1">
      <alignment horizont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2" xfId="0" applyFont="1" applyFill="1" applyBorder="1" applyAlignment="1">
      <alignment vertical="top" wrapText="1"/>
    </xf>
    <xf numFmtId="0" fontId="2" fillId="0" borderId="2" xfId="0" applyFont="1" applyFill="1" applyBorder="1" applyAlignment="1">
      <alignment vertical="top" wrapText="1"/>
    </xf>
    <xf numFmtId="164" fontId="2" fillId="0" borderId="1" xfId="0" applyNumberFormat="1" applyFont="1" applyFill="1" applyBorder="1" applyAlignment="1">
      <alignment horizontal="center" vertical="center"/>
    </xf>
    <xf numFmtId="0" fontId="5" fillId="0" borderId="2" xfId="0" applyFont="1" applyFill="1" applyBorder="1" applyAlignment="1">
      <alignment vertical="top" wrapText="1"/>
    </xf>
    <xf numFmtId="0" fontId="2" fillId="0" borderId="0" xfId="0"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top" wrapText="1"/>
    </xf>
    <xf numFmtId="4" fontId="0" fillId="0" borderId="0" xfId="0" applyNumberFormat="1" applyFont="1" applyFill="1"/>
    <xf numFmtId="0" fontId="6" fillId="0" borderId="2" xfId="0" applyFont="1" applyFill="1" applyBorder="1" applyAlignment="1">
      <alignment vertical="top" wrapText="1"/>
    </xf>
    <xf numFmtId="0" fontId="2" fillId="0" borderId="1" xfId="0" applyFont="1" applyFill="1" applyBorder="1" applyAlignment="1">
      <alignment horizontal="center" vertical="top" wrapText="1"/>
    </xf>
    <xf numFmtId="14" fontId="2" fillId="0" borderId="1" xfId="0" applyNumberFormat="1" applyFont="1" applyFill="1" applyBorder="1" applyAlignment="1">
      <alignment horizontal="center" vertical="top" wrapText="1"/>
    </xf>
    <xf numFmtId="165" fontId="2" fillId="0" borderId="2" xfId="0" applyNumberFormat="1" applyFont="1" applyFill="1" applyBorder="1" applyAlignment="1">
      <alignment vertical="top" wrapText="1"/>
    </xf>
    <xf numFmtId="14"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4" xfId="0" applyFont="1" applyFill="1" applyBorder="1" applyAlignment="1">
      <alignment vertical="top" wrapText="1"/>
    </xf>
    <xf numFmtId="0" fontId="4" fillId="0" borderId="4" xfId="0" applyFont="1" applyFill="1" applyBorder="1" applyAlignment="1">
      <alignment vertical="top" wrapText="1"/>
    </xf>
    <xf numFmtId="0" fontId="2" fillId="0" borderId="3" xfId="0" applyFont="1" applyFill="1" applyBorder="1" applyAlignment="1">
      <alignment horizontal="left" vertical="top" wrapText="1"/>
    </xf>
    <xf numFmtId="0" fontId="2" fillId="0" borderId="3"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6" fillId="0" borderId="4" xfId="0" applyFont="1" applyFill="1" applyBorder="1" applyAlignment="1">
      <alignment vertical="top" wrapText="1"/>
    </xf>
    <xf numFmtId="4" fontId="2" fillId="0" borderId="1"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xf>
    <xf numFmtId="0" fontId="2" fillId="0" borderId="3" xfId="0" applyFont="1" applyFill="1" applyBorder="1" applyAlignment="1">
      <alignment vertical="top" wrapText="1"/>
    </xf>
    <xf numFmtId="49" fontId="4"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 fontId="2" fillId="0" borderId="5" xfId="0" applyNumberFormat="1" applyFont="1" applyFill="1" applyBorder="1" applyAlignment="1">
      <alignment horizontal="center" vertical="center"/>
    </xf>
    <xf numFmtId="0" fontId="6" fillId="0" borderId="1" xfId="0" applyFont="1" applyFill="1" applyBorder="1" applyAlignment="1">
      <alignment vertical="top" wrapText="1"/>
    </xf>
    <xf numFmtId="49" fontId="4"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2" fillId="0" borderId="1" xfId="0" applyFont="1" applyFill="1" applyBorder="1" applyAlignment="1">
      <alignment vertical="top" wrapText="1"/>
    </xf>
    <xf numFmtId="49" fontId="4" fillId="0" borderId="7" xfId="0" applyNumberFormat="1" applyFont="1" applyFill="1" applyBorder="1" applyAlignment="1">
      <alignment horizontal="center" vertical="center" wrapText="1"/>
    </xf>
    <xf numFmtId="0" fontId="2" fillId="0" borderId="6" xfId="0" applyFont="1" applyFill="1" applyBorder="1" applyAlignment="1">
      <alignment vertical="top" wrapText="1"/>
    </xf>
    <xf numFmtId="49" fontId="4" fillId="0" borderId="8" xfId="0" applyNumberFormat="1" applyFont="1" applyFill="1" applyBorder="1" applyAlignment="1">
      <alignment horizontal="center" vertical="center" wrapText="1"/>
    </xf>
    <xf numFmtId="0" fontId="2" fillId="0" borderId="6" xfId="0" applyFont="1" applyFill="1" applyBorder="1" applyAlignment="1">
      <alignment horizontal="left" vertical="top" wrapText="1"/>
    </xf>
    <xf numFmtId="49" fontId="2" fillId="0" borderId="9" xfId="0" applyNumberFormat="1" applyFont="1" applyFill="1" applyBorder="1" applyAlignment="1">
      <alignment horizontal="center" vertical="center" wrapText="1"/>
    </xf>
    <xf numFmtId="0" fontId="2" fillId="0" borderId="9" xfId="0" applyFont="1" applyFill="1" applyBorder="1" applyAlignment="1">
      <alignment horizontal="left" vertical="top" wrapText="1"/>
    </xf>
    <xf numFmtId="0" fontId="2" fillId="0" borderId="9" xfId="0"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4" fontId="2" fillId="0" borderId="9" xfId="0" applyNumberFormat="1" applyFont="1" applyFill="1" applyBorder="1" applyAlignment="1">
      <alignment horizontal="center" vertical="center"/>
    </xf>
    <xf numFmtId="0" fontId="6" fillId="0" borderId="8" xfId="0" applyFont="1" applyFill="1" applyBorder="1" applyAlignment="1">
      <alignment horizontal="left" vertical="top" wrapText="1"/>
    </xf>
    <xf numFmtId="4" fontId="4" fillId="0" borderId="1" xfId="0" applyNumberFormat="1" applyFont="1" applyFill="1" applyBorder="1" applyAlignment="1">
      <alignment horizontal="center" vertical="center"/>
    </xf>
    <xf numFmtId="2" fontId="0" fillId="0" borderId="0" xfId="0" applyNumberFormat="1" applyFont="1" applyFill="1"/>
    <xf numFmtId="49" fontId="7" fillId="0" borderId="1" xfId="0" applyNumberFormat="1" applyFont="1" applyFill="1" applyBorder="1" applyAlignment="1">
      <alignment horizontal="center" vertical="center" wrapText="1"/>
    </xf>
    <xf numFmtId="0" fontId="5" fillId="0" borderId="2" xfId="0" applyFont="1" applyFill="1" applyBorder="1" applyAlignment="1">
      <alignment horizontal="left" vertical="top" wrapText="1"/>
    </xf>
    <xf numFmtId="0" fontId="2" fillId="0" borderId="1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0" fillId="0" borderId="0" xfId="0" applyFont="1" applyFill="1" applyBorder="1"/>
    <xf numFmtId="0" fontId="5" fillId="0" borderId="6" xfId="0" applyFont="1" applyFill="1" applyBorder="1" applyAlignment="1">
      <alignment vertical="top" wrapText="1"/>
    </xf>
    <xf numFmtId="0" fontId="6" fillId="0" borderId="6" xfId="0" applyFont="1" applyFill="1" applyBorder="1" applyAlignment="1">
      <alignment vertical="top" wrapText="1"/>
    </xf>
    <xf numFmtId="0" fontId="4" fillId="0" borderId="2" xfId="0" applyFont="1" applyFill="1" applyBorder="1" applyAlignment="1">
      <alignment horizontal="left" vertical="top" wrapText="1"/>
    </xf>
    <xf numFmtId="2" fontId="4" fillId="0" borderId="1" xfId="0" applyNumberFormat="1" applyFont="1" applyFill="1" applyBorder="1" applyAlignment="1">
      <alignment horizontal="center" vertical="center"/>
    </xf>
    <xf numFmtId="0" fontId="2" fillId="0" borderId="2" xfId="0" applyFont="1" applyFill="1" applyBorder="1" applyAlignment="1">
      <alignment horizontal="left" vertical="top" wrapText="1"/>
    </xf>
    <xf numFmtId="14"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left" vertical="top" wrapText="1"/>
    </xf>
    <xf numFmtId="49" fontId="2" fillId="0" borderId="5" xfId="0"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65" fontId="2" fillId="0" borderId="3"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165"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 fontId="2" fillId="0" borderId="0" xfId="0" applyNumberFormat="1" applyFont="1" applyFill="1" applyBorder="1" applyAlignment="1">
      <alignment horizontal="center" vertical="center"/>
    </xf>
    <xf numFmtId="49" fontId="2" fillId="0" borderId="1" xfId="0" applyNumberFormat="1" applyFont="1" applyFill="1" applyBorder="1" applyAlignment="1">
      <alignment horizontal="center" vertical="top" wrapText="1"/>
    </xf>
    <xf numFmtId="0" fontId="2" fillId="0" borderId="2" xfId="0" applyFont="1" applyFill="1" applyBorder="1" applyAlignment="1">
      <alignment vertical="center" wrapText="1"/>
    </xf>
    <xf numFmtId="4" fontId="8" fillId="0" borderId="0" xfId="0" applyNumberFormat="1" applyFont="1" applyFill="1" applyBorder="1" applyAlignment="1">
      <alignment horizontal="right" vertical="center" wrapText="1"/>
    </xf>
    <xf numFmtId="49" fontId="9"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vertical="top"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xf numFmtId="49" fontId="5"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center"/>
    </xf>
    <xf numFmtId="165" fontId="2" fillId="0" borderId="0"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4" fillId="0" borderId="6" xfId="0" applyFont="1" applyFill="1" applyBorder="1" applyAlignment="1">
      <alignment vertical="top" wrapText="1"/>
    </xf>
    <xf numFmtId="4" fontId="2"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2" fillId="0" borderId="1" xfId="1" applyFont="1" applyFill="1" applyBorder="1" applyAlignment="1">
      <alignment horizontal="left" vertical="top" wrapText="1"/>
    </xf>
    <xf numFmtId="14" fontId="2" fillId="0" borderId="1" xfId="1" applyNumberFormat="1" applyFont="1" applyFill="1" applyBorder="1" applyAlignment="1">
      <alignment horizontal="center" vertical="center"/>
    </xf>
    <xf numFmtId="0" fontId="4" fillId="0" borderId="2" xfId="1" applyFont="1" applyFill="1" applyBorder="1" applyAlignment="1">
      <alignment vertical="top" wrapText="1"/>
    </xf>
    <xf numFmtId="0" fontId="2" fillId="0" borderId="1" xfId="1" applyFont="1" applyFill="1" applyBorder="1" applyAlignment="1">
      <alignment horizontal="left" vertical="center" wrapText="1"/>
    </xf>
    <xf numFmtId="2" fontId="4" fillId="0" borderId="1" xfId="1" applyNumberFormat="1" applyFont="1" applyFill="1" applyBorder="1" applyAlignment="1">
      <alignment horizontal="center" vertical="center"/>
    </xf>
    <xf numFmtId="4" fontId="4" fillId="0" borderId="1" xfId="1" applyNumberFormat="1" applyFont="1" applyFill="1" applyBorder="1" applyAlignment="1">
      <alignment horizontal="center" vertical="center"/>
    </xf>
    <xf numFmtId="2" fontId="4" fillId="0" borderId="2" xfId="1" applyNumberFormat="1" applyFont="1" applyFill="1" applyBorder="1" applyAlignment="1">
      <alignment horizontal="center" vertical="center"/>
    </xf>
    <xf numFmtId="49" fontId="2" fillId="0" borderId="1" xfId="1" applyNumberFormat="1" applyFont="1" applyFill="1" applyBorder="1" applyAlignment="1">
      <alignment horizontal="center" vertical="center"/>
    </xf>
    <xf numFmtId="49" fontId="2" fillId="0" borderId="1" xfId="1" applyNumberFormat="1" applyFont="1" applyFill="1" applyBorder="1" applyAlignment="1">
      <alignment horizontal="center" vertical="center" wrapText="1"/>
    </xf>
    <xf numFmtId="2" fontId="2" fillId="0" borderId="1" xfId="1" applyNumberFormat="1" applyFont="1" applyFill="1" applyBorder="1" applyAlignment="1">
      <alignment horizontal="center" vertical="center" wrapText="1"/>
    </xf>
    <xf numFmtId="4" fontId="2" fillId="0" borderId="1" xfId="1" applyNumberFormat="1" applyFont="1" applyFill="1" applyBorder="1" applyAlignment="1">
      <alignment horizontal="center" vertical="center"/>
    </xf>
    <xf numFmtId="0" fontId="3" fillId="0" borderId="0" xfId="0" applyFont="1" applyFill="1" applyAlignment="1">
      <alignment horizontal="right" vertical="top"/>
    </xf>
    <xf numFmtId="0" fontId="3" fillId="0" borderId="0" xfId="0" applyFont="1" applyFill="1"/>
    <xf numFmtId="0" fontId="2" fillId="0" borderId="1" xfId="1" applyFont="1" applyFill="1" applyBorder="1" applyAlignment="1">
      <alignment horizontal="center" vertical="center" wrapText="1"/>
    </xf>
    <xf numFmtId="0" fontId="4" fillId="0" borderId="4" xfId="1" applyFont="1" applyFill="1" applyBorder="1" applyAlignment="1">
      <alignment vertical="top" wrapText="1"/>
    </xf>
    <xf numFmtId="49" fontId="2" fillId="0" borderId="3" xfId="1" applyNumberFormat="1" applyFont="1" applyFill="1" applyBorder="1" applyAlignment="1">
      <alignment horizontal="center" vertical="center"/>
    </xf>
    <xf numFmtId="0" fontId="2" fillId="0" borderId="3" xfId="1" applyFont="1" applyFill="1" applyBorder="1" applyAlignment="1">
      <alignment horizontal="left" vertical="top" wrapText="1"/>
    </xf>
    <xf numFmtId="0" fontId="2" fillId="0" borderId="3" xfId="1" applyFont="1" applyFill="1" applyBorder="1" applyAlignment="1">
      <alignment horizontal="center" vertical="center" wrapText="1"/>
    </xf>
    <xf numFmtId="14" fontId="2" fillId="0" borderId="3" xfId="1" applyNumberFormat="1" applyFont="1" applyFill="1" applyBorder="1" applyAlignment="1">
      <alignment horizontal="center" vertical="center"/>
    </xf>
    <xf numFmtId="49" fontId="2" fillId="0" borderId="3" xfId="1" applyNumberFormat="1" applyFont="1" applyFill="1" applyBorder="1" applyAlignment="1">
      <alignment horizontal="center" vertical="center" wrapText="1"/>
    </xf>
    <xf numFmtId="4" fontId="2" fillId="0" borderId="3" xfId="1" applyNumberFormat="1" applyFont="1" applyFill="1" applyBorder="1" applyAlignment="1">
      <alignment horizontal="center" vertical="center" wrapText="1"/>
    </xf>
    <xf numFmtId="0" fontId="4" fillId="0" borderId="1" xfId="1" applyFont="1" applyFill="1" applyBorder="1" applyAlignment="1">
      <alignment vertical="top" wrapText="1"/>
    </xf>
    <xf numFmtId="0" fontId="2" fillId="0" borderId="1" xfId="1" applyFont="1" applyFill="1" applyBorder="1" applyAlignment="1">
      <alignment vertical="top" wrapText="1"/>
    </xf>
    <xf numFmtId="164" fontId="4" fillId="0" borderId="9" xfId="0" applyNumberFormat="1" applyFont="1" applyFill="1" applyBorder="1" applyAlignment="1">
      <alignment horizontal="center" vertical="center"/>
    </xf>
    <xf numFmtId="4" fontId="4" fillId="0" borderId="2" xfId="0" applyNumberFormat="1"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14" fontId="2" fillId="0" borderId="1" xfId="0" applyNumberFormat="1" applyFont="1" applyFill="1" applyBorder="1" applyAlignment="1">
      <alignment vertical="center" wrapText="1"/>
    </xf>
    <xf numFmtId="0" fontId="2" fillId="0" borderId="11" xfId="0" applyFont="1" applyFill="1" applyBorder="1" applyAlignment="1">
      <alignment vertical="top" wrapText="1"/>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vertical="top" wrapText="1"/>
    </xf>
    <xf numFmtId="0" fontId="2" fillId="0" borderId="9" xfId="0" applyFont="1" applyFill="1" applyBorder="1" applyAlignment="1">
      <alignment horizontal="left" vertical="center" wrapText="1"/>
    </xf>
    <xf numFmtId="0" fontId="4" fillId="0" borderId="9" xfId="0" applyFont="1" applyFill="1" applyBorder="1" applyAlignment="1">
      <alignment horizontal="left" vertical="center" wrapText="1"/>
    </xf>
    <xf numFmtId="2" fontId="4" fillId="0" borderId="2" xfId="0" applyNumberFormat="1" applyFont="1" applyFill="1" applyBorder="1" applyAlignment="1">
      <alignment horizontal="center" vertical="center" wrapText="1"/>
    </xf>
    <xf numFmtId="4" fontId="2" fillId="0" borderId="1" xfId="6"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49" fontId="2" fillId="0" borderId="1" xfId="0" applyNumberFormat="1" applyFont="1" applyFill="1" applyBorder="1" applyAlignment="1">
      <alignment horizontal="center" wrapText="1"/>
    </xf>
    <xf numFmtId="0" fontId="12" fillId="0" borderId="0" xfId="0" applyFont="1" applyFill="1" applyAlignment="1">
      <alignment wrapText="1"/>
    </xf>
    <xf numFmtId="49" fontId="0" fillId="0" borderId="1" xfId="0" applyNumberFormat="1" applyFont="1" applyFill="1" applyBorder="1" applyAlignment="1">
      <alignment horizontal="center" vertical="center"/>
    </xf>
    <xf numFmtId="4" fontId="2" fillId="0" borderId="1" xfId="1" applyNumberFormat="1" applyFont="1" applyFill="1" applyBorder="1" applyAlignment="1">
      <alignment horizontal="left" vertical="center" wrapText="1"/>
    </xf>
    <xf numFmtId="49" fontId="13" fillId="0" borderId="0" xfId="0" applyNumberFormat="1" applyFont="1" applyFill="1" applyAlignment="1">
      <alignment horizontal="left" vertical="top" wrapText="1"/>
    </xf>
    <xf numFmtId="49" fontId="2" fillId="0" borderId="1" xfId="0" applyNumberFormat="1" applyFont="1" applyFill="1" applyBorder="1" applyAlignment="1">
      <alignment vertical="center"/>
    </xf>
    <xf numFmtId="0" fontId="4" fillId="0" borderId="2" xfId="0" applyFont="1" applyFill="1" applyBorder="1" applyAlignment="1">
      <alignment vertical="center" wrapText="1"/>
    </xf>
    <xf numFmtId="4" fontId="2" fillId="0" borderId="0" xfId="0" applyNumberFormat="1" applyFont="1" applyFill="1" applyBorder="1" applyAlignment="1">
      <alignment horizontal="center" vertical="center" wrapText="1"/>
    </xf>
    <xf numFmtId="14" fontId="2" fillId="0" borderId="1"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49" fontId="2" fillId="0" borderId="3" xfId="0" applyNumberFormat="1" applyFont="1" applyFill="1" applyBorder="1" applyAlignment="1">
      <alignment horizontal="center" vertical="center"/>
    </xf>
    <xf numFmtId="14" fontId="2" fillId="0" borderId="3" xfId="0" applyNumberFormat="1" applyFont="1" applyFill="1" applyBorder="1" applyAlignment="1">
      <alignment horizontal="left" vertical="top" wrapText="1"/>
    </xf>
    <xf numFmtId="4" fontId="2" fillId="0" borderId="1" xfId="0" applyNumberFormat="1" applyFont="1" applyFill="1" applyBorder="1" applyAlignment="1">
      <alignment horizontal="left" vertical="center" wrapText="1"/>
    </xf>
    <xf numFmtId="0" fontId="0" fillId="0" borderId="0" xfId="0" applyFont="1" applyFill="1" applyBorder="1" applyAlignment="1">
      <alignment horizontal="left" vertical="top"/>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2" fontId="0" fillId="0" borderId="0"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0" fontId="4" fillId="0" borderId="13"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5" fillId="2" borderId="2" xfId="0" applyFont="1" applyFill="1" applyBorder="1" applyAlignment="1">
      <alignment vertical="top" wrapText="1"/>
    </xf>
    <xf numFmtId="1"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3"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top"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8">
    <cellStyle name="Обычный" xfId="0" builtinId="0"/>
    <cellStyle name="Обычный 2" xfId="1"/>
    <cellStyle name="Обычный 3" xfId="2"/>
    <cellStyle name="Обычный 4" xfId="3"/>
    <cellStyle name="Обычный 5" xfId="4"/>
    <cellStyle name="Стиль 1" xfId="5"/>
    <cellStyle name="Финансовый" xfId="6" builtinId="3"/>
    <cellStyle name="Финансовый 2"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T451"/>
  <sheetViews>
    <sheetView tabSelected="1" view="pageBreakPreview" topLeftCell="C1" zoomScale="70" zoomScaleSheetLayoutView="70" zoomScalePageLayoutView="75" workbookViewId="0">
      <selection activeCell="H272" sqref="H272"/>
    </sheetView>
  </sheetViews>
  <sheetFormatPr defaultRowHeight="106.9" customHeight="1" outlineLevelRow="1"/>
  <cols>
    <col min="1" max="1" width="5.140625" style="1" hidden="1" customWidth="1"/>
    <col min="2" max="2" width="6.140625" style="169" customWidth="1"/>
    <col min="3" max="3" width="42.28515625" style="3" customWidth="1"/>
    <col min="4" max="4" width="8.28515625" style="4" customWidth="1"/>
    <col min="5" max="5" width="27.28515625" style="3" customWidth="1"/>
    <col min="6" max="6" width="28.42578125" style="5" customWidth="1"/>
    <col min="7" max="7" width="12.140625" style="5" customWidth="1"/>
    <col min="8" max="8" width="11.7109375" style="5" customWidth="1"/>
    <col min="9" max="9" width="22.42578125" style="5" customWidth="1"/>
    <col min="10" max="10" width="15.140625" style="6" customWidth="1"/>
    <col min="11" max="11" width="14.42578125" style="5" customWidth="1"/>
    <col min="12" max="12" width="14.85546875" style="5" customWidth="1"/>
    <col min="13" max="13" width="15.7109375" style="1" bestFit="1" customWidth="1"/>
    <col min="14" max="14" width="13.85546875" style="1" bestFit="1" customWidth="1"/>
    <col min="15" max="15" width="18.28515625" style="1" customWidth="1"/>
    <col min="16" max="16384" width="9.140625" style="1"/>
  </cols>
  <sheetData>
    <row r="1" spans="1:14" ht="20.25" customHeight="1">
      <c r="B1" s="2"/>
    </row>
    <row r="2" spans="1:14" ht="24" customHeight="1">
      <c r="B2" s="190" t="s">
        <v>241</v>
      </c>
      <c r="C2" s="191"/>
      <c r="D2" s="191"/>
      <c r="E2" s="191"/>
      <c r="F2" s="191"/>
      <c r="G2" s="191"/>
      <c r="H2" s="191"/>
      <c r="I2" s="191"/>
      <c r="J2" s="191"/>
      <c r="K2" s="191"/>
      <c r="L2" s="191"/>
    </row>
    <row r="3" spans="1:14" s="7" customFormat="1" ht="18" customHeight="1">
      <c r="B3" s="192" t="s">
        <v>615</v>
      </c>
      <c r="C3" s="193" t="s">
        <v>616</v>
      </c>
      <c r="D3" s="194" t="s">
        <v>617</v>
      </c>
      <c r="E3" s="195" t="s">
        <v>618</v>
      </c>
      <c r="F3" s="196" t="s">
        <v>619</v>
      </c>
      <c r="G3" s="196" t="s">
        <v>620</v>
      </c>
      <c r="H3" s="196" t="s">
        <v>621</v>
      </c>
      <c r="I3" s="196" t="s">
        <v>622</v>
      </c>
      <c r="J3" s="197" t="s">
        <v>623</v>
      </c>
      <c r="K3" s="198"/>
      <c r="L3" s="199"/>
    </row>
    <row r="4" spans="1:14" s="7" customFormat="1" ht="30" customHeight="1">
      <c r="B4" s="192"/>
      <c r="C4" s="193"/>
      <c r="D4" s="194"/>
      <c r="E4" s="195"/>
      <c r="F4" s="196"/>
      <c r="G4" s="196"/>
      <c r="H4" s="196"/>
      <c r="I4" s="196"/>
      <c r="J4" s="200"/>
      <c r="K4" s="201"/>
      <c r="L4" s="202"/>
    </row>
    <row r="5" spans="1:14" s="7" customFormat="1" ht="32.25" customHeight="1">
      <c r="B5" s="192"/>
      <c r="C5" s="193"/>
      <c r="D5" s="194"/>
      <c r="E5" s="195"/>
      <c r="F5" s="196"/>
      <c r="G5" s="196"/>
      <c r="H5" s="196"/>
      <c r="I5" s="196"/>
      <c r="J5" s="8" t="s">
        <v>624</v>
      </c>
      <c r="K5" s="9" t="s">
        <v>625</v>
      </c>
      <c r="L5" s="9" t="s">
        <v>626</v>
      </c>
    </row>
    <row r="6" spans="1:14" s="7" customFormat="1" ht="12.75">
      <c r="B6" s="10">
        <v>1</v>
      </c>
      <c r="C6" s="11">
        <v>2</v>
      </c>
      <c r="D6" s="10">
        <v>3</v>
      </c>
      <c r="E6" s="12">
        <v>4</v>
      </c>
      <c r="F6" s="13">
        <v>5</v>
      </c>
      <c r="G6" s="13">
        <v>6</v>
      </c>
      <c r="H6" s="13">
        <v>7</v>
      </c>
      <c r="I6" s="13">
        <v>8</v>
      </c>
      <c r="J6" s="173">
        <v>9</v>
      </c>
      <c r="K6" s="13">
        <v>10</v>
      </c>
      <c r="L6" s="13">
        <v>11</v>
      </c>
    </row>
    <row r="7" spans="1:14" s="7" customFormat="1" ht="52.5" customHeight="1">
      <c r="B7" s="10"/>
      <c r="C7" s="15" t="s">
        <v>627</v>
      </c>
      <c r="D7" s="9" t="s">
        <v>628</v>
      </c>
      <c r="E7" s="16" t="s">
        <v>629</v>
      </c>
      <c r="F7" s="9" t="s">
        <v>628</v>
      </c>
      <c r="G7" s="17">
        <v>41275</v>
      </c>
      <c r="H7" s="17">
        <v>44196</v>
      </c>
      <c r="I7" s="9" t="s">
        <v>628</v>
      </c>
      <c r="J7" s="18">
        <v>739010682.90000021</v>
      </c>
      <c r="K7" s="19">
        <v>827596881.29999983</v>
      </c>
      <c r="L7" s="19">
        <v>915350571.19999993</v>
      </c>
      <c r="M7" s="20"/>
    </row>
    <row r="8" spans="1:14" ht="67.5" customHeight="1">
      <c r="B8" s="21"/>
      <c r="C8" s="15" t="s">
        <v>630</v>
      </c>
      <c r="D8" s="9" t="s">
        <v>628</v>
      </c>
      <c r="E8" s="22" t="s">
        <v>631</v>
      </c>
      <c r="F8" s="9" t="s">
        <v>628</v>
      </c>
      <c r="G8" s="17">
        <v>41275</v>
      </c>
      <c r="H8" s="17">
        <v>44196</v>
      </c>
      <c r="I8" s="9" t="s">
        <v>628</v>
      </c>
      <c r="J8" s="18">
        <v>86725070.700000003</v>
      </c>
      <c r="K8" s="19">
        <f>K9+K23+K45</f>
        <v>108215449</v>
      </c>
      <c r="L8" s="19">
        <f>L9+L23+L45</f>
        <v>79365732.400000006</v>
      </c>
    </row>
    <row r="9" spans="1:14" ht="59.25" customHeight="1" outlineLevel="1">
      <c r="A9" s="1">
        <v>1</v>
      </c>
      <c r="B9" s="9" t="str">
        <f>A9&amp;"."</f>
        <v>1.</v>
      </c>
      <c r="C9" s="23" t="s">
        <v>632</v>
      </c>
      <c r="D9" s="21"/>
      <c r="E9" s="16" t="s">
        <v>633</v>
      </c>
      <c r="F9" s="9" t="s">
        <v>634</v>
      </c>
      <c r="G9" s="17">
        <v>41275</v>
      </c>
      <c r="H9" s="17">
        <v>44196</v>
      </c>
      <c r="I9" s="9" t="s">
        <v>628</v>
      </c>
      <c r="J9" s="8">
        <v>50254427</v>
      </c>
      <c r="K9" s="8">
        <v>51593050.299999997</v>
      </c>
      <c r="L9" s="8">
        <v>20339332.400000002</v>
      </c>
    </row>
    <row r="10" spans="1:14" ht="160.5" customHeight="1" outlineLevel="1">
      <c r="A10" s="1">
        <f t="shared" ref="A10:A17" si="0">A9+1</f>
        <v>2</v>
      </c>
      <c r="B10" s="9" t="str">
        <f t="shared" ref="B10:B93" si="1">A10&amp;"."</f>
        <v>2.</v>
      </c>
      <c r="C10" s="24" t="s">
        <v>635</v>
      </c>
      <c r="D10" s="21"/>
      <c r="E10" s="16" t="s">
        <v>636</v>
      </c>
      <c r="F10" s="9" t="s">
        <v>637</v>
      </c>
      <c r="G10" s="17">
        <v>41640</v>
      </c>
      <c r="H10" s="17">
        <v>42735</v>
      </c>
      <c r="I10" s="21" t="s">
        <v>638</v>
      </c>
      <c r="J10" s="14">
        <v>49652927</v>
      </c>
      <c r="K10" s="25">
        <f>K9-K17</f>
        <v>51149120</v>
      </c>
      <c r="L10" s="25">
        <f>L9-L17</f>
        <v>19904280.700000003</v>
      </c>
    </row>
    <row r="11" spans="1:14" ht="149.25" customHeight="1" outlineLevel="1">
      <c r="A11" s="1">
        <f t="shared" si="0"/>
        <v>3</v>
      </c>
      <c r="B11" s="9" t="str">
        <f t="shared" si="1"/>
        <v>3.</v>
      </c>
      <c r="C11" s="26" t="s">
        <v>639</v>
      </c>
      <c r="D11" s="21" t="s">
        <v>640</v>
      </c>
      <c r="E11" s="16" t="s">
        <v>641</v>
      </c>
      <c r="F11" s="9" t="s">
        <v>628</v>
      </c>
      <c r="G11" s="9" t="s">
        <v>628</v>
      </c>
      <c r="H11" s="17">
        <v>41759</v>
      </c>
      <c r="I11" s="9" t="s">
        <v>628</v>
      </c>
      <c r="J11" s="9" t="s">
        <v>628</v>
      </c>
      <c r="K11" s="9" t="s">
        <v>628</v>
      </c>
      <c r="L11" s="9" t="s">
        <v>628</v>
      </c>
      <c r="M11" s="27"/>
      <c r="N11" s="27"/>
    </row>
    <row r="12" spans="1:14" ht="152.25" customHeight="1" outlineLevel="1">
      <c r="A12" s="1">
        <f t="shared" si="0"/>
        <v>4</v>
      </c>
      <c r="B12" s="9" t="str">
        <f t="shared" si="1"/>
        <v>4.</v>
      </c>
      <c r="C12" s="26" t="s">
        <v>642</v>
      </c>
      <c r="D12" s="21" t="s">
        <v>640</v>
      </c>
      <c r="E12" s="16" t="s">
        <v>641</v>
      </c>
      <c r="F12" s="9" t="s">
        <v>628</v>
      </c>
      <c r="G12" s="9" t="s">
        <v>628</v>
      </c>
      <c r="H12" s="17">
        <v>42124</v>
      </c>
      <c r="I12" s="9" t="s">
        <v>628</v>
      </c>
      <c r="J12" s="9" t="s">
        <v>628</v>
      </c>
      <c r="K12" s="9" t="s">
        <v>628</v>
      </c>
      <c r="L12" s="9" t="s">
        <v>628</v>
      </c>
    </row>
    <row r="13" spans="1:14" ht="155.25" customHeight="1" outlineLevel="1">
      <c r="A13" s="1">
        <f t="shared" si="0"/>
        <v>5</v>
      </c>
      <c r="B13" s="9" t="str">
        <f t="shared" si="1"/>
        <v>5.</v>
      </c>
      <c r="C13" s="26" t="s">
        <v>643</v>
      </c>
      <c r="D13" s="21" t="s">
        <v>640</v>
      </c>
      <c r="E13" s="16" t="s">
        <v>641</v>
      </c>
      <c r="F13" s="9" t="s">
        <v>628</v>
      </c>
      <c r="G13" s="9" t="s">
        <v>628</v>
      </c>
      <c r="H13" s="17">
        <v>42490</v>
      </c>
      <c r="I13" s="9" t="s">
        <v>628</v>
      </c>
      <c r="J13" s="9" t="s">
        <v>628</v>
      </c>
      <c r="K13" s="9" t="s">
        <v>628</v>
      </c>
      <c r="L13" s="9" t="s">
        <v>628</v>
      </c>
    </row>
    <row r="14" spans="1:14" ht="138.75" customHeight="1" outlineLevel="1">
      <c r="A14" s="1">
        <f t="shared" si="0"/>
        <v>6</v>
      </c>
      <c r="B14" s="9" t="str">
        <f t="shared" si="1"/>
        <v>6.</v>
      </c>
      <c r="C14" s="26" t="s">
        <v>644</v>
      </c>
      <c r="D14" s="21" t="s">
        <v>645</v>
      </c>
      <c r="E14" s="16" t="s">
        <v>641</v>
      </c>
      <c r="F14" s="9" t="s">
        <v>628</v>
      </c>
      <c r="G14" s="9" t="s">
        <v>628</v>
      </c>
      <c r="H14" s="17">
        <v>42004</v>
      </c>
      <c r="I14" s="9" t="s">
        <v>628</v>
      </c>
      <c r="J14" s="9" t="s">
        <v>628</v>
      </c>
      <c r="K14" s="9" t="s">
        <v>628</v>
      </c>
      <c r="L14" s="9" t="s">
        <v>628</v>
      </c>
      <c r="M14" s="27"/>
      <c r="N14" s="27"/>
    </row>
    <row r="15" spans="1:14" ht="138.75" customHeight="1" outlineLevel="1">
      <c r="A15" s="1">
        <f t="shared" si="0"/>
        <v>7</v>
      </c>
      <c r="B15" s="9" t="str">
        <f t="shared" si="1"/>
        <v>7.</v>
      </c>
      <c r="C15" s="26" t="s">
        <v>646</v>
      </c>
      <c r="D15" s="21"/>
      <c r="E15" s="16" t="s">
        <v>641</v>
      </c>
      <c r="F15" s="9" t="s">
        <v>628</v>
      </c>
      <c r="G15" s="9" t="s">
        <v>628</v>
      </c>
      <c r="H15" s="17">
        <v>42369</v>
      </c>
      <c r="I15" s="9" t="s">
        <v>628</v>
      </c>
      <c r="J15" s="9" t="s">
        <v>628</v>
      </c>
      <c r="K15" s="9" t="s">
        <v>628</v>
      </c>
      <c r="L15" s="9" t="s">
        <v>628</v>
      </c>
    </row>
    <row r="16" spans="1:14" ht="135" customHeight="1" outlineLevel="1">
      <c r="A16" s="1">
        <f t="shared" si="0"/>
        <v>8</v>
      </c>
      <c r="B16" s="9" t="str">
        <f t="shared" si="1"/>
        <v>8.</v>
      </c>
      <c r="C16" s="26" t="s">
        <v>647</v>
      </c>
      <c r="D16" s="21"/>
      <c r="E16" s="16" t="s">
        <v>641</v>
      </c>
      <c r="F16" s="9" t="s">
        <v>628</v>
      </c>
      <c r="G16" s="9" t="s">
        <v>628</v>
      </c>
      <c r="H16" s="17">
        <v>42735</v>
      </c>
      <c r="I16" s="9" t="s">
        <v>628</v>
      </c>
      <c r="J16" s="9" t="s">
        <v>628</v>
      </c>
      <c r="K16" s="9" t="s">
        <v>628</v>
      </c>
      <c r="L16" s="9" t="s">
        <v>628</v>
      </c>
    </row>
    <row r="17" spans="1:14" ht="116.25" customHeight="1" outlineLevel="1">
      <c r="A17" s="1">
        <f t="shared" si="0"/>
        <v>9</v>
      </c>
      <c r="B17" s="9" t="str">
        <f t="shared" si="1"/>
        <v>9.</v>
      </c>
      <c r="C17" s="24" t="s">
        <v>648</v>
      </c>
      <c r="D17" s="21"/>
      <c r="E17" s="16" t="s">
        <v>641</v>
      </c>
      <c r="F17" s="9" t="s">
        <v>649</v>
      </c>
      <c r="G17" s="17">
        <v>41640</v>
      </c>
      <c r="H17" s="17">
        <v>42735</v>
      </c>
      <c r="I17" s="21" t="s">
        <v>650</v>
      </c>
      <c r="J17" s="8" t="s">
        <v>651</v>
      </c>
      <c r="K17" s="28">
        <v>443930.3</v>
      </c>
      <c r="L17" s="28">
        <v>435051.7</v>
      </c>
    </row>
    <row r="18" spans="1:14" ht="69" customHeight="1" outlineLevel="1">
      <c r="A18" s="1">
        <f t="shared" ref="A18:A23" si="2">A17+1</f>
        <v>10</v>
      </c>
      <c r="B18" s="9" t="str">
        <f t="shared" si="1"/>
        <v>10.</v>
      </c>
      <c r="C18" s="26" t="s">
        <v>652</v>
      </c>
      <c r="D18" s="21" t="s">
        <v>645</v>
      </c>
      <c r="E18" s="16" t="s">
        <v>641</v>
      </c>
      <c r="F18" s="9" t="s">
        <v>628</v>
      </c>
      <c r="G18" s="9" t="s">
        <v>628</v>
      </c>
      <c r="H18" s="17">
        <v>42004</v>
      </c>
      <c r="I18" s="9" t="s">
        <v>628</v>
      </c>
      <c r="J18" s="9" t="s">
        <v>628</v>
      </c>
      <c r="K18" s="9" t="s">
        <v>628</v>
      </c>
      <c r="L18" s="9" t="s">
        <v>628</v>
      </c>
      <c r="M18" s="27"/>
      <c r="N18" s="27"/>
    </row>
    <row r="19" spans="1:14" ht="73.5" customHeight="1" outlineLevel="1">
      <c r="A19" s="1">
        <f t="shared" si="2"/>
        <v>11</v>
      </c>
      <c r="B19" s="9" t="str">
        <f t="shared" si="1"/>
        <v>11.</v>
      </c>
      <c r="C19" s="26" t="s">
        <v>653</v>
      </c>
      <c r="D19" s="21"/>
      <c r="E19" s="16" t="s">
        <v>641</v>
      </c>
      <c r="F19" s="9" t="s">
        <v>628</v>
      </c>
      <c r="G19" s="9" t="s">
        <v>628</v>
      </c>
      <c r="H19" s="17">
        <v>42045</v>
      </c>
      <c r="I19" s="9" t="s">
        <v>628</v>
      </c>
      <c r="J19" s="9" t="s">
        <v>628</v>
      </c>
      <c r="K19" s="9" t="s">
        <v>628</v>
      </c>
      <c r="L19" s="9" t="s">
        <v>628</v>
      </c>
    </row>
    <row r="20" spans="1:14" ht="69" customHeight="1" outlineLevel="1">
      <c r="A20" s="1">
        <f t="shared" si="2"/>
        <v>12</v>
      </c>
      <c r="B20" s="9" t="str">
        <f t="shared" si="1"/>
        <v>12.</v>
      </c>
      <c r="C20" s="26" t="s">
        <v>654</v>
      </c>
      <c r="D20" s="21"/>
      <c r="E20" s="16" t="s">
        <v>641</v>
      </c>
      <c r="F20" s="9" t="s">
        <v>628</v>
      </c>
      <c r="G20" s="9" t="s">
        <v>628</v>
      </c>
      <c r="H20" s="17">
        <v>42369</v>
      </c>
      <c r="I20" s="9" t="s">
        <v>628</v>
      </c>
      <c r="J20" s="9" t="s">
        <v>628</v>
      </c>
      <c r="K20" s="9" t="s">
        <v>628</v>
      </c>
      <c r="L20" s="9" t="s">
        <v>628</v>
      </c>
    </row>
    <row r="21" spans="1:14" ht="77.25" customHeight="1" outlineLevel="1">
      <c r="A21" s="1">
        <f t="shared" si="2"/>
        <v>13</v>
      </c>
      <c r="B21" s="9" t="str">
        <f t="shared" si="1"/>
        <v>13.</v>
      </c>
      <c r="C21" s="29" t="s">
        <v>655</v>
      </c>
      <c r="D21" s="21"/>
      <c r="E21" s="16" t="s">
        <v>641</v>
      </c>
      <c r="F21" s="9" t="s">
        <v>628</v>
      </c>
      <c r="G21" s="9" t="s">
        <v>628</v>
      </c>
      <c r="H21" s="17">
        <v>42410</v>
      </c>
      <c r="I21" s="9" t="s">
        <v>628</v>
      </c>
      <c r="J21" s="9" t="s">
        <v>628</v>
      </c>
      <c r="K21" s="9" t="s">
        <v>628</v>
      </c>
      <c r="L21" s="9" t="s">
        <v>628</v>
      </c>
    </row>
    <row r="22" spans="1:14" ht="82.5" customHeight="1" outlineLevel="1">
      <c r="A22" s="1">
        <f t="shared" si="2"/>
        <v>14</v>
      </c>
      <c r="B22" s="9" t="str">
        <f t="shared" si="1"/>
        <v>14.</v>
      </c>
      <c r="C22" s="26" t="s">
        <v>656</v>
      </c>
      <c r="D22" s="21"/>
      <c r="E22" s="16" t="s">
        <v>641</v>
      </c>
      <c r="F22" s="9" t="s">
        <v>628</v>
      </c>
      <c r="G22" s="9" t="s">
        <v>628</v>
      </c>
      <c r="H22" s="17">
        <v>42735</v>
      </c>
      <c r="I22" s="9" t="s">
        <v>628</v>
      </c>
      <c r="J22" s="9" t="s">
        <v>628</v>
      </c>
      <c r="K22" s="9" t="s">
        <v>628</v>
      </c>
      <c r="L22" s="9" t="s">
        <v>628</v>
      </c>
    </row>
    <row r="23" spans="1:14" ht="60.75" customHeight="1" outlineLevel="1">
      <c r="A23" s="1">
        <f t="shared" si="2"/>
        <v>15</v>
      </c>
      <c r="B23" s="9" t="str">
        <f t="shared" si="1"/>
        <v>15.</v>
      </c>
      <c r="C23" s="23" t="s">
        <v>657</v>
      </c>
      <c r="D23" s="21"/>
      <c r="E23" s="16" t="s">
        <v>658</v>
      </c>
      <c r="F23" s="9" t="s">
        <v>659</v>
      </c>
      <c r="G23" s="17">
        <v>41275</v>
      </c>
      <c r="H23" s="17">
        <v>44196</v>
      </c>
      <c r="I23" s="9" t="s">
        <v>628</v>
      </c>
      <c r="J23" s="14">
        <v>37738066.700000003</v>
      </c>
      <c r="K23" s="28">
        <f>K24+K33+K36+K41+K44</f>
        <v>55493489.900000006</v>
      </c>
      <c r="L23" s="25">
        <v>58635970.700000003</v>
      </c>
      <c r="N23" s="30"/>
    </row>
    <row r="24" spans="1:14" ht="111.75" customHeight="1" outlineLevel="1">
      <c r="A24" s="1">
        <f t="shared" ref="A24:A56" si="3">A23+1</f>
        <v>16</v>
      </c>
      <c r="B24" s="9" t="str">
        <f t="shared" si="1"/>
        <v>16.</v>
      </c>
      <c r="C24" s="24" t="s">
        <v>660</v>
      </c>
      <c r="D24" s="21"/>
      <c r="E24" s="16" t="s">
        <v>641</v>
      </c>
      <c r="F24" s="9" t="s">
        <v>661</v>
      </c>
      <c r="G24" s="17">
        <v>41640</v>
      </c>
      <c r="H24" s="17">
        <v>42735</v>
      </c>
      <c r="I24" s="21" t="s">
        <v>662</v>
      </c>
      <c r="J24" s="14">
        <v>23695235.199999999</v>
      </c>
      <c r="K24" s="28">
        <v>19259962.199999999</v>
      </c>
      <c r="L24" s="25">
        <v>12893350.4</v>
      </c>
      <c r="M24" s="30"/>
    </row>
    <row r="25" spans="1:14" ht="82.5" customHeight="1" outlineLevel="1">
      <c r="A25" s="1">
        <f t="shared" si="3"/>
        <v>17</v>
      </c>
      <c r="B25" s="9" t="str">
        <f t="shared" si="1"/>
        <v>17.</v>
      </c>
      <c r="C25" s="26" t="s">
        <v>663</v>
      </c>
      <c r="D25" s="21" t="s">
        <v>640</v>
      </c>
      <c r="E25" s="16" t="s">
        <v>641</v>
      </c>
      <c r="F25" s="9" t="s">
        <v>628</v>
      </c>
      <c r="G25" s="9" t="s">
        <v>628</v>
      </c>
      <c r="H25" s="17">
        <v>42004</v>
      </c>
      <c r="I25" s="9" t="s">
        <v>628</v>
      </c>
      <c r="J25" s="9" t="s">
        <v>664</v>
      </c>
      <c r="K25" s="9" t="s">
        <v>628</v>
      </c>
      <c r="L25" s="9" t="s">
        <v>628</v>
      </c>
      <c r="M25" s="27"/>
      <c r="N25" s="27"/>
    </row>
    <row r="26" spans="1:14" ht="82.5" customHeight="1" outlineLevel="1">
      <c r="A26" s="1">
        <f t="shared" si="3"/>
        <v>18</v>
      </c>
      <c r="B26" s="9" t="str">
        <f t="shared" si="1"/>
        <v>18.</v>
      </c>
      <c r="C26" s="26" t="s">
        <v>665</v>
      </c>
      <c r="D26" s="21" t="s">
        <v>640</v>
      </c>
      <c r="E26" s="16" t="s">
        <v>641</v>
      </c>
      <c r="F26" s="9" t="s">
        <v>628</v>
      </c>
      <c r="G26" s="9" t="s">
        <v>628</v>
      </c>
      <c r="H26" s="17">
        <v>42369</v>
      </c>
      <c r="I26" s="9" t="s">
        <v>628</v>
      </c>
      <c r="J26" s="9" t="s">
        <v>628</v>
      </c>
      <c r="K26" s="9" t="s">
        <v>664</v>
      </c>
      <c r="L26" s="9" t="s">
        <v>628</v>
      </c>
    </row>
    <row r="27" spans="1:14" ht="86.25" customHeight="1" outlineLevel="1">
      <c r="A27" s="1">
        <f t="shared" si="3"/>
        <v>19</v>
      </c>
      <c r="B27" s="9" t="str">
        <f t="shared" si="1"/>
        <v>19.</v>
      </c>
      <c r="C27" s="31" t="s">
        <v>666</v>
      </c>
      <c r="D27" s="21"/>
      <c r="E27" s="16" t="s">
        <v>641</v>
      </c>
      <c r="F27" s="9" t="s">
        <v>628</v>
      </c>
      <c r="G27" s="9" t="s">
        <v>628</v>
      </c>
      <c r="H27" s="17">
        <v>42735</v>
      </c>
      <c r="I27" s="9" t="s">
        <v>628</v>
      </c>
      <c r="J27" s="9" t="s">
        <v>628</v>
      </c>
      <c r="K27" s="9" t="s">
        <v>628</v>
      </c>
      <c r="L27" s="9" t="s">
        <v>628</v>
      </c>
    </row>
    <row r="28" spans="1:14" ht="81.75" customHeight="1" outlineLevel="1">
      <c r="A28" s="1">
        <f t="shared" si="3"/>
        <v>20</v>
      </c>
      <c r="B28" s="9" t="str">
        <f t="shared" si="1"/>
        <v>20.</v>
      </c>
      <c r="C28" s="26" t="s">
        <v>667</v>
      </c>
      <c r="D28" s="21" t="s">
        <v>640</v>
      </c>
      <c r="E28" s="16" t="s">
        <v>668</v>
      </c>
      <c r="F28" s="9" t="s">
        <v>664</v>
      </c>
      <c r="G28" s="9" t="s">
        <v>664</v>
      </c>
      <c r="H28" s="17">
        <v>42369</v>
      </c>
      <c r="I28" s="9" t="s">
        <v>664</v>
      </c>
      <c r="J28" s="9" t="s">
        <v>628</v>
      </c>
      <c r="K28" s="9" t="s">
        <v>664</v>
      </c>
      <c r="L28" s="9" t="s">
        <v>628</v>
      </c>
    </row>
    <row r="29" spans="1:14" ht="90" customHeight="1" outlineLevel="1">
      <c r="A29" s="1">
        <f t="shared" si="3"/>
        <v>21</v>
      </c>
      <c r="B29" s="9" t="str">
        <f t="shared" si="1"/>
        <v>21.</v>
      </c>
      <c r="C29" s="26" t="s">
        <v>669</v>
      </c>
      <c r="D29" s="21" t="s">
        <v>640</v>
      </c>
      <c r="E29" s="16" t="s">
        <v>670</v>
      </c>
      <c r="F29" s="9" t="s">
        <v>664</v>
      </c>
      <c r="G29" s="32" t="s">
        <v>664</v>
      </c>
      <c r="H29" s="33">
        <v>42004</v>
      </c>
      <c r="I29" s="9" t="s">
        <v>664</v>
      </c>
      <c r="J29" s="9" t="s">
        <v>664</v>
      </c>
      <c r="K29" s="9" t="s">
        <v>628</v>
      </c>
      <c r="L29" s="9" t="s">
        <v>628</v>
      </c>
      <c r="M29" s="27"/>
      <c r="N29" s="27"/>
    </row>
    <row r="30" spans="1:14" ht="66.75" customHeight="1" outlineLevel="1">
      <c r="A30" s="1">
        <f t="shared" si="3"/>
        <v>22</v>
      </c>
      <c r="B30" s="9" t="str">
        <f t="shared" si="1"/>
        <v>22.</v>
      </c>
      <c r="C30" s="34" t="s">
        <v>671</v>
      </c>
      <c r="D30" s="21" t="s">
        <v>640</v>
      </c>
      <c r="E30" s="16" t="s">
        <v>672</v>
      </c>
      <c r="F30" s="9" t="s">
        <v>664</v>
      </c>
      <c r="G30" s="32" t="s">
        <v>664</v>
      </c>
      <c r="H30" s="17">
        <v>42369</v>
      </c>
      <c r="I30" s="9" t="s">
        <v>664</v>
      </c>
      <c r="J30" s="9" t="s">
        <v>628</v>
      </c>
      <c r="K30" s="9" t="s">
        <v>664</v>
      </c>
      <c r="L30" s="9" t="s">
        <v>664</v>
      </c>
    </row>
    <row r="31" spans="1:14" ht="110.25" customHeight="1" outlineLevel="1">
      <c r="A31" s="1">
        <f t="shared" si="3"/>
        <v>23</v>
      </c>
      <c r="B31" s="9" t="str">
        <f t="shared" si="1"/>
        <v>23.</v>
      </c>
      <c r="C31" s="23" t="s">
        <v>673</v>
      </c>
      <c r="D31" s="36"/>
      <c r="E31" s="16" t="s">
        <v>672</v>
      </c>
      <c r="F31" s="32" t="s">
        <v>674</v>
      </c>
      <c r="G31" s="17">
        <v>41640</v>
      </c>
      <c r="H31" s="17">
        <v>41820</v>
      </c>
      <c r="I31" s="9" t="s">
        <v>675</v>
      </c>
      <c r="J31" s="8">
        <v>0</v>
      </c>
      <c r="K31" s="8">
        <v>0</v>
      </c>
      <c r="L31" s="8">
        <v>0</v>
      </c>
      <c r="M31" s="27"/>
      <c r="N31" s="27"/>
    </row>
    <row r="32" spans="1:14" ht="71.25" customHeight="1" outlineLevel="1">
      <c r="A32" s="1">
        <f t="shared" si="3"/>
        <v>24</v>
      </c>
      <c r="B32" s="9" t="str">
        <f t="shared" si="1"/>
        <v>24.</v>
      </c>
      <c r="C32" s="26" t="s">
        <v>676</v>
      </c>
      <c r="D32" s="36" t="s">
        <v>640</v>
      </c>
      <c r="E32" s="16" t="s">
        <v>672</v>
      </c>
      <c r="F32" s="9" t="s">
        <v>664</v>
      </c>
      <c r="G32" s="9" t="s">
        <v>664</v>
      </c>
      <c r="H32" s="17">
        <v>41820</v>
      </c>
      <c r="I32" s="9" t="s">
        <v>664</v>
      </c>
      <c r="J32" s="9" t="s">
        <v>664</v>
      </c>
      <c r="K32" s="9" t="s">
        <v>628</v>
      </c>
      <c r="L32" s="9" t="s">
        <v>628</v>
      </c>
      <c r="M32" s="27"/>
      <c r="N32" s="27"/>
    </row>
    <row r="33" spans="1:14" ht="112.5" customHeight="1" outlineLevel="1">
      <c r="A33" s="1">
        <f t="shared" si="3"/>
        <v>25</v>
      </c>
      <c r="B33" s="9" t="str">
        <f t="shared" si="1"/>
        <v>25.</v>
      </c>
      <c r="C33" s="37" t="s">
        <v>677</v>
      </c>
      <c r="D33" s="36"/>
      <c r="E33" s="16" t="s">
        <v>641</v>
      </c>
      <c r="F33" s="17" t="s">
        <v>678</v>
      </c>
      <c r="G33" s="17">
        <v>41640</v>
      </c>
      <c r="H33" s="17">
        <v>42369</v>
      </c>
      <c r="I33" s="21" t="s">
        <v>662</v>
      </c>
      <c r="J33" s="25">
        <v>14012831.5</v>
      </c>
      <c r="K33" s="25">
        <v>11053071.5</v>
      </c>
      <c r="L33" s="25">
        <v>0</v>
      </c>
    </row>
    <row r="34" spans="1:14" ht="94.5" customHeight="1" outlineLevel="1">
      <c r="A34" s="1">
        <f t="shared" si="3"/>
        <v>26</v>
      </c>
      <c r="B34" s="9" t="str">
        <f t="shared" si="1"/>
        <v>26.</v>
      </c>
      <c r="C34" s="26" t="s">
        <v>679</v>
      </c>
      <c r="D34" s="36" t="s">
        <v>640</v>
      </c>
      <c r="E34" s="16" t="s">
        <v>641</v>
      </c>
      <c r="F34" s="9" t="s">
        <v>628</v>
      </c>
      <c r="G34" s="9" t="s">
        <v>628</v>
      </c>
      <c r="H34" s="17">
        <v>42004</v>
      </c>
      <c r="I34" s="9" t="s">
        <v>628</v>
      </c>
      <c r="J34" s="9" t="s">
        <v>664</v>
      </c>
      <c r="K34" s="9" t="s">
        <v>628</v>
      </c>
      <c r="L34" s="9" t="s">
        <v>628</v>
      </c>
      <c r="M34" s="27"/>
      <c r="N34" s="27"/>
    </row>
    <row r="35" spans="1:14" ht="94.5" customHeight="1" outlineLevel="1">
      <c r="A35" s="1">
        <f t="shared" si="3"/>
        <v>27</v>
      </c>
      <c r="B35" s="9" t="str">
        <f t="shared" si="1"/>
        <v>27.</v>
      </c>
      <c r="C35" s="26" t="s">
        <v>680</v>
      </c>
      <c r="D35" s="36" t="s">
        <v>640</v>
      </c>
      <c r="E35" s="16" t="s">
        <v>641</v>
      </c>
      <c r="F35" s="9" t="s">
        <v>628</v>
      </c>
      <c r="G35" s="9" t="s">
        <v>628</v>
      </c>
      <c r="H35" s="17">
        <v>42369</v>
      </c>
      <c r="I35" s="9" t="s">
        <v>628</v>
      </c>
      <c r="J35" s="9" t="s">
        <v>628</v>
      </c>
      <c r="K35" s="9" t="s">
        <v>664</v>
      </c>
      <c r="L35" s="9" t="s">
        <v>628</v>
      </c>
    </row>
    <row r="36" spans="1:14" ht="72.75" customHeight="1" outlineLevel="1">
      <c r="A36" s="1">
        <f t="shared" si="3"/>
        <v>28</v>
      </c>
      <c r="B36" s="9" t="str">
        <f t="shared" si="1"/>
        <v>28.</v>
      </c>
      <c r="C36" s="37" t="s">
        <v>681</v>
      </c>
      <c r="D36" s="36"/>
      <c r="E36" s="16" t="s">
        <v>641</v>
      </c>
      <c r="F36" s="9" t="s">
        <v>682</v>
      </c>
      <c r="G36" s="17">
        <v>41640</v>
      </c>
      <c r="H36" s="17">
        <v>42735</v>
      </c>
      <c r="I36" s="21" t="s">
        <v>662</v>
      </c>
      <c r="J36" s="25">
        <v>20000</v>
      </c>
      <c r="K36" s="25">
        <v>3030000</v>
      </c>
      <c r="L36" s="25">
        <v>0</v>
      </c>
    </row>
    <row r="37" spans="1:14" ht="81.75" customHeight="1" outlineLevel="1">
      <c r="A37" s="1">
        <f t="shared" si="3"/>
        <v>29</v>
      </c>
      <c r="B37" s="9" t="str">
        <f t="shared" si="1"/>
        <v>29.</v>
      </c>
      <c r="C37" s="26" t="s">
        <v>683</v>
      </c>
      <c r="D37" s="21" t="s">
        <v>640</v>
      </c>
      <c r="E37" s="16" t="s">
        <v>641</v>
      </c>
      <c r="F37" s="9" t="s">
        <v>628</v>
      </c>
      <c r="G37" s="9" t="s">
        <v>628</v>
      </c>
      <c r="H37" s="17">
        <v>42004</v>
      </c>
      <c r="I37" s="9" t="s">
        <v>628</v>
      </c>
      <c r="J37" s="9" t="s">
        <v>664</v>
      </c>
      <c r="K37" s="9" t="s">
        <v>628</v>
      </c>
      <c r="L37" s="9" t="s">
        <v>628</v>
      </c>
      <c r="M37" s="27"/>
      <c r="N37" s="27"/>
    </row>
    <row r="38" spans="1:14" ht="81.75" customHeight="1" outlineLevel="1">
      <c r="A38" s="1">
        <f t="shared" si="3"/>
        <v>30</v>
      </c>
      <c r="B38" s="9" t="str">
        <f t="shared" si="1"/>
        <v>30.</v>
      </c>
      <c r="C38" s="26" t="s">
        <v>684</v>
      </c>
      <c r="D38" s="36"/>
      <c r="E38" s="16" t="s">
        <v>641</v>
      </c>
      <c r="F38" s="9" t="s">
        <v>628</v>
      </c>
      <c r="G38" s="9" t="s">
        <v>628</v>
      </c>
      <c r="H38" s="17">
        <v>42369</v>
      </c>
      <c r="I38" s="9" t="s">
        <v>628</v>
      </c>
      <c r="J38" s="9" t="s">
        <v>628</v>
      </c>
      <c r="K38" s="9" t="s">
        <v>664</v>
      </c>
      <c r="L38" s="9" t="s">
        <v>628</v>
      </c>
    </row>
    <row r="39" spans="1:14" ht="81.75" customHeight="1" outlineLevel="1">
      <c r="A39" s="1">
        <f t="shared" si="3"/>
        <v>31</v>
      </c>
      <c r="B39" s="9" t="str">
        <f t="shared" si="1"/>
        <v>31.</v>
      </c>
      <c r="C39" s="38" t="s">
        <v>685</v>
      </c>
      <c r="D39" s="36"/>
      <c r="E39" s="39" t="s">
        <v>686</v>
      </c>
      <c r="F39" s="40" t="s">
        <v>687</v>
      </c>
      <c r="G39" s="17">
        <v>41640</v>
      </c>
      <c r="H39" s="35">
        <v>41728</v>
      </c>
      <c r="I39" s="41" t="s">
        <v>675</v>
      </c>
      <c r="J39" s="42">
        <v>0</v>
      </c>
      <c r="K39" s="42">
        <v>0</v>
      </c>
      <c r="L39" s="42">
        <v>0</v>
      </c>
      <c r="M39" s="27"/>
      <c r="N39" s="27"/>
    </row>
    <row r="40" spans="1:14" ht="81.75" customHeight="1" outlineLevel="1">
      <c r="A40" s="1">
        <f t="shared" si="3"/>
        <v>32</v>
      </c>
      <c r="B40" s="9" t="str">
        <f t="shared" si="1"/>
        <v>32.</v>
      </c>
      <c r="C40" s="43" t="s">
        <v>688</v>
      </c>
      <c r="D40" s="36"/>
      <c r="E40" s="39" t="s">
        <v>686</v>
      </c>
      <c r="F40" s="40" t="s">
        <v>664</v>
      </c>
      <c r="G40" s="40" t="s">
        <v>664</v>
      </c>
      <c r="H40" s="35">
        <v>41728</v>
      </c>
      <c r="I40" s="9" t="s">
        <v>664</v>
      </c>
      <c r="J40" s="40" t="s">
        <v>664</v>
      </c>
      <c r="K40" s="40" t="s">
        <v>664</v>
      </c>
      <c r="L40" s="40" t="s">
        <v>664</v>
      </c>
      <c r="M40" s="27"/>
      <c r="N40" s="27"/>
    </row>
    <row r="41" spans="1:14" ht="166.5" customHeight="1" outlineLevel="1">
      <c r="A41" s="1">
        <f t="shared" si="3"/>
        <v>33</v>
      </c>
      <c r="B41" s="9" t="str">
        <f t="shared" si="1"/>
        <v>33.</v>
      </c>
      <c r="C41" s="37" t="s">
        <v>689</v>
      </c>
      <c r="D41" s="36"/>
      <c r="E41" s="16" t="s">
        <v>641</v>
      </c>
      <c r="F41" s="40" t="s">
        <v>690</v>
      </c>
      <c r="G41" s="17">
        <v>42005</v>
      </c>
      <c r="H41" s="17">
        <v>42735</v>
      </c>
      <c r="I41" s="41">
        <v>1.09040824151545E+16</v>
      </c>
      <c r="J41" s="8">
        <v>0</v>
      </c>
      <c r="K41" s="44">
        <v>5296300</v>
      </c>
      <c r="L41" s="44">
        <v>5575256</v>
      </c>
    </row>
    <row r="42" spans="1:14" ht="81.75" customHeight="1" outlineLevel="1">
      <c r="A42" s="1">
        <f t="shared" si="3"/>
        <v>34</v>
      </c>
      <c r="B42" s="9" t="str">
        <f t="shared" si="1"/>
        <v>34.</v>
      </c>
      <c r="C42" s="26" t="s">
        <v>691</v>
      </c>
      <c r="D42" s="21" t="s">
        <v>640</v>
      </c>
      <c r="E42" s="16" t="s">
        <v>641</v>
      </c>
      <c r="F42" s="9" t="s">
        <v>628</v>
      </c>
      <c r="G42" s="9" t="s">
        <v>628</v>
      </c>
      <c r="H42" s="17">
        <v>42369</v>
      </c>
      <c r="I42" s="9" t="s">
        <v>628</v>
      </c>
      <c r="J42" s="9" t="s">
        <v>628</v>
      </c>
      <c r="K42" s="9" t="s">
        <v>628</v>
      </c>
      <c r="L42" s="9" t="s">
        <v>628</v>
      </c>
    </row>
    <row r="43" spans="1:14" ht="81.75" customHeight="1" outlineLevel="1">
      <c r="A43" s="1">
        <f t="shared" si="3"/>
        <v>35</v>
      </c>
      <c r="B43" s="9" t="str">
        <f t="shared" si="1"/>
        <v>35.</v>
      </c>
      <c r="C43" s="26" t="s">
        <v>692</v>
      </c>
      <c r="D43" s="21" t="s">
        <v>640</v>
      </c>
      <c r="E43" s="16" t="s">
        <v>641</v>
      </c>
      <c r="F43" s="9" t="s">
        <v>628</v>
      </c>
      <c r="G43" s="9" t="s">
        <v>628</v>
      </c>
      <c r="H43" s="17">
        <v>42735</v>
      </c>
      <c r="I43" s="9" t="s">
        <v>628</v>
      </c>
      <c r="J43" s="9" t="s">
        <v>628</v>
      </c>
      <c r="K43" s="9" t="s">
        <v>628</v>
      </c>
      <c r="L43" s="9" t="s">
        <v>628</v>
      </c>
    </row>
    <row r="44" spans="1:14" ht="114" customHeight="1" outlineLevel="1">
      <c r="A44" s="1">
        <f t="shared" si="3"/>
        <v>36</v>
      </c>
      <c r="B44" s="9" t="str">
        <f t="shared" si="1"/>
        <v>36.</v>
      </c>
      <c r="C44" s="24" t="s">
        <v>693</v>
      </c>
      <c r="D44" s="21"/>
      <c r="E44" s="16" t="s">
        <v>641</v>
      </c>
      <c r="F44" s="9" t="s">
        <v>694</v>
      </c>
      <c r="G44" s="17">
        <v>42005</v>
      </c>
      <c r="H44" s="17">
        <v>42735</v>
      </c>
      <c r="I44" s="21" t="s">
        <v>662</v>
      </c>
      <c r="J44" s="8">
        <v>0</v>
      </c>
      <c r="K44" s="44">
        <v>16854156.199999999</v>
      </c>
      <c r="L44" s="44">
        <v>40167364.299999997</v>
      </c>
    </row>
    <row r="45" spans="1:14" ht="62.25" customHeight="1" outlineLevel="1">
      <c r="A45" s="1">
        <f t="shared" si="3"/>
        <v>37</v>
      </c>
      <c r="B45" s="9" t="str">
        <f t="shared" si="1"/>
        <v>37.</v>
      </c>
      <c r="C45" s="38" t="s">
        <v>695</v>
      </c>
      <c r="D45" s="45"/>
      <c r="E45" s="39" t="s">
        <v>686</v>
      </c>
      <c r="F45" s="40" t="s">
        <v>696</v>
      </c>
      <c r="G45" s="35">
        <v>41275</v>
      </c>
      <c r="H45" s="35">
        <v>44196</v>
      </c>
      <c r="I45" s="9" t="s">
        <v>664</v>
      </c>
      <c r="J45" s="46">
        <v>26413941.100000001</v>
      </c>
      <c r="K45" s="46">
        <v>1128908.8</v>
      </c>
      <c r="L45" s="46">
        <v>390429.3</v>
      </c>
    </row>
    <row r="46" spans="1:14" ht="133.5" customHeight="1" outlineLevel="1">
      <c r="A46" s="1">
        <f t="shared" si="3"/>
        <v>38</v>
      </c>
      <c r="B46" s="40" t="str">
        <f t="shared" si="1"/>
        <v>38.</v>
      </c>
      <c r="C46" s="47" t="s">
        <v>697</v>
      </c>
      <c r="D46" s="48"/>
      <c r="E46" s="39" t="s">
        <v>698</v>
      </c>
      <c r="F46" s="49" t="s">
        <v>699</v>
      </c>
      <c r="G46" s="35">
        <v>41640</v>
      </c>
      <c r="H46" s="17">
        <v>42735</v>
      </c>
      <c r="I46" s="36" t="s">
        <v>22</v>
      </c>
      <c r="J46" s="50">
        <v>26403108.800000001</v>
      </c>
      <c r="K46" s="28">
        <f>K45-K50</f>
        <v>1119159.7</v>
      </c>
      <c r="L46" s="28">
        <f>L45-L50</f>
        <v>379813.6</v>
      </c>
    </row>
    <row r="47" spans="1:14" ht="84.75" customHeight="1" outlineLevel="1">
      <c r="A47" s="1">
        <f t="shared" si="3"/>
        <v>39</v>
      </c>
      <c r="B47" s="9" t="str">
        <f t="shared" si="1"/>
        <v>39.</v>
      </c>
      <c r="C47" s="51" t="s">
        <v>1</v>
      </c>
      <c r="D47" s="52"/>
      <c r="E47" s="16" t="s">
        <v>698</v>
      </c>
      <c r="F47" s="9" t="s">
        <v>664</v>
      </c>
      <c r="G47" s="9" t="s">
        <v>664</v>
      </c>
      <c r="H47" s="53">
        <v>42415</v>
      </c>
      <c r="I47" s="9" t="s">
        <v>664</v>
      </c>
      <c r="J47" s="9" t="s">
        <v>628</v>
      </c>
      <c r="K47" s="9" t="s">
        <v>664</v>
      </c>
      <c r="L47" s="9" t="s">
        <v>664</v>
      </c>
    </row>
    <row r="48" spans="1:14" ht="59.25" customHeight="1" outlineLevel="1">
      <c r="A48" s="1">
        <f t="shared" si="3"/>
        <v>40</v>
      </c>
      <c r="B48" s="40" t="str">
        <f t="shared" si="1"/>
        <v>40.</v>
      </c>
      <c r="C48" s="54" t="s">
        <v>700</v>
      </c>
      <c r="D48" s="55"/>
      <c r="E48" s="16" t="s">
        <v>698</v>
      </c>
      <c r="F48" s="9" t="s">
        <v>664</v>
      </c>
      <c r="G48" s="9" t="s">
        <v>664</v>
      </c>
      <c r="H48" s="53">
        <v>42367</v>
      </c>
      <c r="I48" s="9" t="s">
        <v>664</v>
      </c>
      <c r="J48" s="9" t="s">
        <v>628</v>
      </c>
      <c r="K48" s="9" t="s">
        <v>664</v>
      </c>
      <c r="L48" s="9" t="s">
        <v>664</v>
      </c>
    </row>
    <row r="49" spans="1:14" ht="86.25" customHeight="1" outlineLevel="1">
      <c r="A49" s="1">
        <f t="shared" si="3"/>
        <v>41</v>
      </c>
      <c r="B49" s="40" t="str">
        <f t="shared" si="1"/>
        <v>41.</v>
      </c>
      <c r="C49" s="56" t="s">
        <v>701</v>
      </c>
      <c r="D49" s="57"/>
      <c r="E49" s="16" t="s">
        <v>698</v>
      </c>
      <c r="F49" s="9" t="s">
        <v>664</v>
      </c>
      <c r="G49" s="9" t="s">
        <v>664</v>
      </c>
      <c r="H49" s="53">
        <v>42051</v>
      </c>
      <c r="I49" s="9" t="s">
        <v>664</v>
      </c>
      <c r="J49" s="9" t="s">
        <v>628</v>
      </c>
      <c r="K49" s="9" t="s">
        <v>664</v>
      </c>
      <c r="L49" s="9" t="s">
        <v>664</v>
      </c>
    </row>
    <row r="50" spans="1:14" ht="96.75" customHeight="1" outlineLevel="1">
      <c r="A50" s="1">
        <f t="shared" si="3"/>
        <v>42</v>
      </c>
      <c r="B50" s="9" t="str">
        <f t="shared" si="1"/>
        <v>42.</v>
      </c>
      <c r="C50" s="58" t="s">
        <v>702</v>
      </c>
      <c r="D50" s="59"/>
      <c r="E50" s="60" t="s">
        <v>703</v>
      </c>
      <c r="F50" s="61" t="s">
        <v>704</v>
      </c>
      <c r="G50" s="62">
        <v>41640</v>
      </c>
      <c r="H50" s="62">
        <v>42735</v>
      </c>
      <c r="I50" s="59" t="s">
        <v>705</v>
      </c>
      <c r="J50" s="63">
        <v>10832.3</v>
      </c>
      <c r="K50" s="28">
        <v>9749.0999999999985</v>
      </c>
      <c r="L50" s="28">
        <v>10615.7</v>
      </c>
    </row>
    <row r="51" spans="1:14" ht="146.25" customHeight="1" outlineLevel="1">
      <c r="A51" s="1">
        <f t="shared" si="3"/>
        <v>43</v>
      </c>
      <c r="B51" s="9" t="str">
        <f t="shared" si="1"/>
        <v>43.</v>
      </c>
      <c r="C51" s="64" t="s">
        <v>3</v>
      </c>
      <c r="D51" s="59"/>
      <c r="E51" s="60" t="s">
        <v>703</v>
      </c>
      <c r="F51" s="9" t="s">
        <v>664</v>
      </c>
      <c r="G51" s="9" t="s">
        <v>664</v>
      </c>
      <c r="H51" s="62">
        <v>42369</v>
      </c>
      <c r="I51" s="9" t="s">
        <v>664</v>
      </c>
      <c r="J51" s="9" t="s">
        <v>664</v>
      </c>
      <c r="K51" s="9" t="s">
        <v>664</v>
      </c>
      <c r="L51" s="9" t="s">
        <v>664</v>
      </c>
    </row>
    <row r="52" spans="1:14" ht="73.5" customHeight="1" outlineLevel="1">
      <c r="A52" s="1">
        <f t="shared" si="3"/>
        <v>44</v>
      </c>
      <c r="B52" s="9" t="str">
        <f t="shared" si="1"/>
        <v>44.</v>
      </c>
      <c r="C52" s="64" t="s">
        <v>706</v>
      </c>
      <c r="D52" s="59"/>
      <c r="E52" s="60" t="s">
        <v>703</v>
      </c>
      <c r="F52" s="9" t="s">
        <v>664</v>
      </c>
      <c r="G52" s="9" t="s">
        <v>664</v>
      </c>
      <c r="H52" s="62">
        <v>42369</v>
      </c>
      <c r="I52" s="9" t="s">
        <v>664</v>
      </c>
      <c r="J52" s="9" t="s">
        <v>664</v>
      </c>
      <c r="K52" s="9" t="s">
        <v>664</v>
      </c>
      <c r="L52" s="9" t="s">
        <v>664</v>
      </c>
    </row>
    <row r="53" spans="1:14" ht="111" customHeight="1" outlineLevel="1">
      <c r="A53" s="1">
        <f t="shared" si="3"/>
        <v>45</v>
      </c>
      <c r="B53" s="9" t="str">
        <f t="shared" si="1"/>
        <v>45.</v>
      </c>
      <c r="C53" s="64" t="s">
        <v>707</v>
      </c>
      <c r="D53" s="59"/>
      <c r="E53" s="60" t="s">
        <v>703</v>
      </c>
      <c r="F53" s="9" t="s">
        <v>664</v>
      </c>
      <c r="G53" s="9" t="s">
        <v>664</v>
      </c>
      <c r="H53" s="62">
        <v>42369</v>
      </c>
      <c r="I53" s="9" t="s">
        <v>664</v>
      </c>
      <c r="J53" s="9" t="s">
        <v>664</v>
      </c>
      <c r="K53" s="9" t="s">
        <v>664</v>
      </c>
      <c r="L53" s="9" t="s">
        <v>664</v>
      </c>
    </row>
    <row r="54" spans="1:14" ht="73.5" customHeight="1" outlineLevel="1">
      <c r="A54" s="1">
        <f t="shared" si="3"/>
        <v>46</v>
      </c>
      <c r="B54" s="9" t="str">
        <f t="shared" si="1"/>
        <v>46.</v>
      </c>
      <c r="C54" s="64" t="s">
        <v>708</v>
      </c>
      <c r="D54" s="59"/>
      <c r="E54" s="60" t="s">
        <v>703</v>
      </c>
      <c r="F54" s="9" t="s">
        <v>664</v>
      </c>
      <c r="G54" s="9" t="s">
        <v>664</v>
      </c>
      <c r="H54" s="62">
        <v>42369</v>
      </c>
      <c r="I54" s="9" t="s">
        <v>664</v>
      </c>
      <c r="J54" s="9" t="s">
        <v>664</v>
      </c>
      <c r="K54" s="9" t="s">
        <v>664</v>
      </c>
      <c r="L54" s="9" t="s">
        <v>664</v>
      </c>
    </row>
    <row r="55" spans="1:14" ht="48" customHeight="1">
      <c r="A55" s="1">
        <f t="shared" si="3"/>
        <v>47</v>
      </c>
      <c r="B55" s="9" t="str">
        <f t="shared" si="1"/>
        <v>47.</v>
      </c>
      <c r="C55" s="170" t="s">
        <v>709</v>
      </c>
      <c r="D55" s="9" t="s">
        <v>664</v>
      </c>
      <c r="E55" s="22" t="s">
        <v>710</v>
      </c>
      <c r="F55" s="9" t="s">
        <v>664</v>
      </c>
      <c r="G55" s="17">
        <v>41275</v>
      </c>
      <c r="H55" s="17">
        <v>44196</v>
      </c>
      <c r="I55" s="9" t="s">
        <v>664</v>
      </c>
      <c r="J55" s="18">
        <v>211167306.19999999</v>
      </c>
      <c r="K55" s="65">
        <f>K56+K70+K81+K92</f>
        <v>304655718.5</v>
      </c>
      <c r="L55" s="18">
        <f>L56+L70+L81+L92</f>
        <v>313128067.5</v>
      </c>
      <c r="N55" s="66"/>
    </row>
    <row r="56" spans="1:14" ht="150" customHeight="1" outlineLevel="1">
      <c r="A56" s="1">
        <f t="shared" si="3"/>
        <v>48</v>
      </c>
      <c r="B56" s="9" t="str">
        <f t="shared" si="1"/>
        <v>48.</v>
      </c>
      <c r="C56" s="23" t="s">
        <v>711</v>
      </c>
      <c r="D56" s="67"/>
      <c r="E56" s="54" t="s">
        <v>712</v>
      </c>
      <c r="F56" s="32" t="s">
        <v>713</v>
      </c>
      <c r="G56" s="17">
        <v>41275</v>
      </c>
      <c r="H56" s="17">
        <v>44196</v>
      </c>
      <c r="I56" s="9" t="s">
        <v>664</v>
      </c>
      <c r="J56" s="28">
        <v>210824698.5</v>
      </c>
      <c r="K56" s="28">
        <v>222346957.80000001</v>
      </c>
      <c r="L56" s="28">
        <v>243440943</v>
      </c>
    </row>
    <row r="57" spans="1:14" ht="86.25" customHeight="1" outlineLevel="1">
      <c r="A57" s="1">
        <f t="shared" ref="A57:A86" si="4">A56+1</f>
        <v>49</v>
      </c>
      <c r="B57" s="9" t="str">
        <f t="shared" si="1"/>
        <v>49.</v>
      </c>
      <c r="C57" s="24" t="s">
        <v>714</v>
      </c>
      <c r="D57" s="21"/>
      <c r="E57" s="54" t="s">
        <v>715</v>
      </c>
      <c r="F57" s="32" t="s">
        <v>716</v>
      </c>
      <c r="G57" s="17">
        <v>41640</v>
      </c>
      <c r="H57" s="17">
        <v>42735</v>
      </c>
      <c r="I57" s="21" t="s">
        <v>717</v>
      </c>
      <c r="J57" s="44">
        <v>80200000</v>
      </c>
      <c r="K57" s="44">
        <v>83000203</v>
      </c>
      <c r="L57" s="44">
        <v>91632850</v>
      </c>
      <c r="M57" s="30"/>
    </row>
    <row r="58" spans="1:14" ht="120" customHeight="1" outlineLevel="1">
      <c r="A58" s="1">
        <f t="shared" si="4"/>
        <v>50</v>
      </c>
      <c r="B58" s="9" t="str">
        <f t="shared" si="1"/>
        <v>50.</v>
      </c>
      <c r="C58" s="68" t="s">
        <v>718</v>
      </c>
      <c r="D58" s="21" t="s">
        <v>640</v>
      </c>
      <c r="E58" s="54" t="s">
        <v>715</v>
      </c>
      <c r="F58" s="17" t="s">
        <v>664</v>
      </c>
      <c r="G58" s="17" t="s">
        <v>664</v>
      </c>
      <c r="H58" s="17">
        <v>42004</v>
      </c>
      <c r="I58" s="21" t="s">
        <v>664</v>
      </c>
      <c r="J58" s="17" t="s">
        <v>664</v>
      </c>
      <c r="K58" s="9" t="s">
        <v>628</v>
      </c>
      <c r="L58" s="9" t="s">
        <v>628</v>
      </c>
      <c r="M58" s="27"/>
      <c r="N58" s="27"/>
    </row>
    <row r="59" spans="1:14" ht="96.75" customHeight="1" outlineLevel="1">
      <c r="A59" s="1">
        <f>A58+1</f>
        <v>51</v>
      </c>
      <c r="B59" s="9" t="str">
        <f t="shared" si="1"/>
        <v>51.</v>
      </c>
      <c r="C59" s="68" t="s">
        <v>16</v>
      </c>
      <c r="D59" s="21" t="s">
        <v>640</v>
      </c>
      <c r="E59" s="54" t="s">
        <v>715</v>
      </c>
      <c r="F59" s="17" t="s">
        <v>664</v>
      </c>
      <c r="G59" s="17" t="s">
        <v>664</v>
      </c>
      <c r="H59" s="17">
        <v>42369</v>
      </c>
      <c r="I59" s="21" t="s">
        <v>664</v>
      </c>
      <c r="J59" s="9" t="s">
        <v>628</v>
      </c>
      <c r="K59" s="17" t="s">
        <v>664</v>
      </c>
      <c r="L59" s="9" t="s">
        <v>628</v>
      </c>
    </row>
    <row r="60" spans="1:14" ht="106.5" customHeight="1" outlineLevel="1">
      <c r="A60" s="1">
        <f t="shared" si="4"/>
        <v>52</v>
      </c>
      <c r="B60" s="9" t="str">
        <f t="shared" si="1"/>
        <v>52.</v>
      </c>
      <c r="C60" s="68" t="s">
        <v>17</v>
      </c>
      <c r="D60" s="21" t="s">
        <v>640</v>
      </c>
      <c r="E60" s="54" t="s">
        <v>715</v>
      </c>
      <c r="F60" s="17" t="s">
        <v>664</v>
      </c>
      <c r="G60" s="17" t="s">
        <v>664</v>
      </c>
      <c r="H60" s="17">
        <v>42735</v>
      </c>
      <c r="I60" s="21" t="s">
        <v>664</v>
      </c>
      <c r="J60" s="9" t="s">
        <v>628</v>
      </c>
      <c r="K60" s="17" t="s">
        <v>664</v>
      </c>
      <c r="L60" s="9" t="s">
        <v>628</v>
      </c>
    </row>
    <row r="61" spans="1:14" ht="177.75" customHeight="1" outlineLevel="1">
      <c r="A61" s="1">
        <f t="shared" si="4"/>
        <v>53</v>
      </c>
      <c r="B61" s="9" t="str">
        <f t="shared" si="1"/>
        <v>53.</v>
      </c>
      <c r="C61" s="24" t="s">
        <v>719</v>
      </c>
      <c r="D61" s="21"/>
      <c r="E61" s="54" t="s">
        <v>720</v>
      </c>
      <c r="F61" s="9" t="s">
        <v>721</v>
      </c>
      <c r="G61" s="17">
        <v>41640</v>
      </c>
      <c r="H61" s="17">
        <v>42735</v>
      </c>
      <c r="I61" s="21" t="s">
        <v>717</v>
      </c>
      <c r="J61" s="28">
        <v>126478560.5</v>
      </c>
      <c r="K61" s="28">
        <v>135082728.80000001</v>
      </c>
      <c r="L61" s="28">
        <v>147386868.09999999</v>
      </c>
    </row>
    <row r="62" spans="1:14" ht="144" customHeight="1" outlineLevel="1">
      <c r="A62" s="1">
        <f t="shared" si="4"/>
        <v>54</v>
      </c>
      <c r="B62" s="9" t="str">
        <f t="shared" si="1"/>
        <v>54.</v>
      </c>
      <c r="C62" s="68" t="s">
        <v>722</v>
      </c>
      <c r="D62" s="21" t="s">
        <v>640</v>
      </c>
      <c r="E62" s="54" t="s">
        <v>715</v>
      </c>
      <c r="F62" s="17" t="s">
        <v>664</v>
      </c>
      <c r="G62" s="17" t="s">
        <v>664</v>
      </c>
      <c r="H62" s="17">
        <v>42004</v>
      </c>
      <c r="I62" s="21" t="s">
        <v>664</v>
      </c>
      <c r="J62" s="17" t="s">
        <v>664</v>
      </c>
      <c r="K62" s="9" t="s">
        <v>628</v>
      </c>
      <c r="L62" s="9" t="s">
        <v>628</v>
      </c>
      <c r="M62" s="27"/>
      <c r="N62" s="27"/>
    </row>
    <row r="63" spans="1:14" ht="147" customHeight="1" outlineLevel="1">
      <c r="A63" s="1">
        <f t="shared" ref="A63:A68" si="5">A62+1</f>
        <v>55</v>
      </c>
      <c r="B63" s="9" t="str">
        <f t="shared" si="1"/>
        <v>55.</v>
      </c>
      <c r="C63" s="68" t="s">
        <v>723</v>
      </c>
      <c r="D63" s="21" t="s">
        <v>640</v>
      </c>
      <c r="E63" s="54" t="s">
        <v>715</v>
      </c>
      <c r="F63" s="17" t="s">
        <v>664</v>
      </c>
      <c r="G63" s="17" t="s">
        <v>664</v>
      </c>
      <c r="H63" s="17">
        <v>42369</v>
      </c>
      <c r="I63" s="21" t="s">
        <v>664</v>
      </c>
      <c r="J63" s="9" t="s">
        <v>628</v>
      </c>
      <c r="K63" s="17" t="s">
        <v>664</v>
      </c>
      <c r="L63" s="9" t="s">
        <v>628</v>
      </c>
    </row>
    <row r="64" spans="1:14" ht="132.75" customHeight="1" outlineLevel="1">
      <c r="A64" s="1">
        <f t="shared" si="5"/>
        <v>56</v>
      </c>
      <c r="B64" s="9" t="str">
        <f t="shared" si="1"/>
        <v>56.</v>
      </c>
      <c r="C64" s="68" t="s">
        <v>724</v>
      </c>
      <c r="D64" s="21" t="s">
        <v>640</v>
      </c>
      <c r="E64" s="54" t="s">
        <v>715</v>
      </c>
      <c r="F64" s="17" t="s">
        <v>664</v>
      </c>
      <c r="G64" s="17" t="s">
        <v>664</v>
      </c>
      <c r="H64" s="17">
        <v>42735</v>
      </c>
      <c r="I64" s="21" t="s">
        <v>664</v>
      </c>
      <c r="J64" s="9" t="s">
        <v>628</v>
      </c>
      <c r="K64" s="17" t="s">
        <v>664</v>
      </c>
      <c r="L64" s="9" t="s">
        <v>628</v>
      </c>
    </row>
    <row r="65" spans="1:15" ht="174.75" customHeight="1" outlineLevel="1">
      <c r="A65" s="1">
        <f t="shared" si="5"/>
        <v>57</v>
      </c>
      <c r="B65" s="9" t="str">
        <f t="shared" si="1"/>
        <v>57.</v>
      </c>
      <c r="C65" s="24" t="s">
        <v>725</v>
      </c>
      <c r="D65" s="21"/>
      <c r="E65" s="54" t="s">
        <v>726</v>
      </c>
      <c r="F65" s="9" t="s">
        <v>727</v>
      </c>
      <c r="G65" s="17">
        <v>41640</v>
      </c>
      <c r="H65" s="17">
        <v>42735</v>
      </c>
      <c r="I65" s="21" t="s">
        <v>728</v>
      </c>
      <c r="J65" s="44">
        <v>4146138</v>
      </c>
      <c r="K65" s="44">
        <f>K56-K57-K61</f>
        <v>4264026</v>
      </c>
      <c r="L65" s="44">
        <f>L56-L57-L61</f>
        <v>4421224.900000006</v>
      </c>
    </row>
    <row r="66" spans="1:15" ht="84.75" customHeight="1" outlineLevel="1">
      <c r="A66" s="1">
        <f t="shared" si="5"/>
        <v>58</v>
      </c>
      <c r="B66" s="9" t="str">
        <f t="shared" si="1"/>
        <v>58.</v>
      </c>
      <c r="C66" s="26" t="s">
        <v>729</v>
      </c>
      <c r="D66" s="21" t="s">
        <v>640</v>
      </c>
      <c r="E66" s="54" t="s">
        <v>730</v>
      </c>
      <c r="F66" s="17" t="s">
        <v>664</v>
      </c>
      <c r="G66" s="17" t="s">
        <v>664</v>
      </c>
      <c r="H66" s="17">
        <v>41640</v>
      </c>
      <c r="I66" s="21" t="s">
        <v>664</v>
      </c>
      <c r="J66" s="17" t="s">
        <v>664</v>
      </c>
      <c r="K66" s="9" t="s">
        <v>628</v>
      </c>
      <c r="L66" s="9" t="s">
        <v>628</v>
      </c>
      <c r="M66" s="69"/>
      <c r="N66" s="27"/>
      <c r="O66" s="27"/>
    </row>
    <row r="67" spans="1:15" ht="84.75" customHeight="1" outlineLevel="1">
      <c r="A67" s="1">
        <f t="shared" si="5"/>
        <v>59</v>
      </c>
      <c r="B67" s="9" t="str">
        <f t="shared" si="1"/>
        <v>59.</v>
      </c>
      <c r="C67" s="26" t="s">
        <v>731</v>
      </c>
      <c r="D67" s="21" t="s">
        <v>640</v>
      </c>
      <c r="E67" s="54" t="s">
        <v>730</v>
      </c>
      <c r="F67" s="17" t="s">
        <v>664</v>
      </c>
      <c r="G67" s="17" t="s">
        <v>664</v>
      </c>
      <c r="H67" s="17">
        <v>42004</v>
      </c>
      <c r="I67" s="21" t="s">
        <v>664</v>
      </c>
      <c r="J67" s="21" t="s">
        <v>664</v>
      </c>
      <c r="K67" s="21" t="s">
        <v>664</v>
      </c>
      <c r="L67" s="21" t="s">
        <v>664</v>
      </c>
      <c r="M67" s="70"/>
      <c r="N67" s="70"/>
    </row>
    <row r="68" spans="1:15" ht="84.75" customHeight="1" outlineLevel="1">
      <c r="A68" s="1">
        <f t="shared" si="5"/>
        <v>60</v>
      </c>
      <c r="B68" s="9" t="str">
        <f t="shared" si="1"/>
        <v>60.</v>
      </c>
      <c r="C68" s="26" t="s">
        <v>732</v>
      </c>
      <c r="D68" s="21" t="s">
        <v>733</v>
      </c>
      <c r="E68" s="54" t="s">
        <v>730</v>
      </c>
      <c r="F68" s="17" t="s">
        <v>664</v>
      </c>
      <c r="G68" s="17" t="s">
        <v>664</v>
      </c>
      <c r="H68" s="17">
        <v>42369</v>
      </c>
      <c r="I68" s="21" t="s">
        <v>664</v>
      </c>
      <c r="J68" s="9" t="s">
        <v>628</v>
      </c>
      <c r="K68" s="21" t="s">
        <v>664</v>
      </c>
      <c r="L68" s="21" t="s">
        <v>664</v>
      </c>
    </row>
    <row r="69" spans="1:15" ht="87.75" customHeight="1" outlineLevel="1">
      <c r="A69" s="1">
        <f t="shared" si="4"/>
        <v>61</v>
      </c>
      <c r="B69" s="9" t="str">
        <f t="shared" si="1"/>
        <v>61.</v>
      </c>
      <c r="C69" s="26" t="s">
        <v>734</v>
      </c>
      <c r="D69" s="21" t="s">
        <v>733</v>
      </c>
      <c r="E69" s="54" t="s">
        <v>730</v>
      </c>
      <c r="F69" s="17" t="s">
        <v>664</v>
      </c>
      <c r="G69" s="17" t="s">
        <v>664</v>
      </c>
      <c r="H69" s="17">
        <v>42735</v>
      </c>
      <c r="I69" s="21" t="s">
        <v>664</v>
      </c>
      <c r="J69" s="9" t="s">
        <v>628</v>
      </c>
      <c r="K69" s="21" t="s">
        <v>664</v>
      </c>
      <c r="L69" s="21" t="s">
        <v>664</v>
      </c>
    </row>
    <row r="70" spans="1:15" ht="61.5" customHeight="1" outlineLevel="1">
      <c r="A70" s="1">
        <f t="shared" si="4"/>
        <v>62</v>
      </c>
      <c r="B70" s="9" t="str">
        <f t="shared" si="1"/>
        <v>62.</v>
      </c>
      <c r="C70" s="23" t="s">
        <v>735</v>
      </c>
      <c r="D70" s="67"/>
      <c r="E70" s="54" t="s">
        <v>736</v>
      </c>
      <c r="F70" s="9" t="s">
        <v>737</v>
      </c>
      <c r="G70" s="17">
        <v>41275</v>
      </c>
      <c r="H70" s="17">
        <v>44196</v>
      </c>
      <c r="I70" s="9" t="s">
        <v>664</v>
      </c>
      <c r="J70" s="44">
        <v>52500</v>
      </c>
      <c r="K70" s="44">
        <f>K71</f>
        <v>37750</v>
      </c>
      <c r="L70" s="44">
        <f>L71</f>
        <v>51450</v>
      </c>
    </row>
    <row r="71" spans="1:15" ht="101.25" customHeight="1" outlineLevel="1">
      <c r="A71" s="1">
        <f t="shared" si="4"/>
        <v>63</v>
      </c>
      <c r="B71" s="9" t="str">
        <f t="shared" si="1"/>
        <v>63.</v>
      </c>
      <c r="C71" s="24" t="s">
        <v>738</v>
      </c>
      <c r="D71" s="21"/>
      <c r="E71" s="54" t="s">
        <v>739</v>
      </c>
      <c r="F71" s="9" t="s">
        <v>740</v>
      </c>
      <c r="G71" s="17">
        <v>41640</v>
      </c>
      <c r="H71" s="17">
        <v>42735</v>
      </c>
      <c r="I71" s="21" t="s">
        <v>741</v>
      </c>
      <c r="J71" s="44">
        <v>52500</v>
      </c>
      <c r="K71" s="44">
        <f>52500-14750</f>
        <v>37750</v>
      </c>
      <c r="L71" s="44">
        <v>51450</v>
      </c>
    </row>
    <row r="72" spans="1:15" ht="79.5" customHeight="1" outlineLevel="1">
      <c r="A72" s="1">
        <f t="shared" si="4"/>
        <v>64</v>
      </c>
      <c r="B72" s="9" t="str">
        <f t="shared" si="1"/>
        <v>64.</v>
      </c>
      <c r="C72" s="26" t="s">
        <v>742</v>
      </c>
      <c r="D72" s="21"/>
      <c r="E72" s="54" t="s">
        <v>739</v>
      </c>
      <c r="F72" s="17" t="s">
        <v>664</v>
      </c>
      <c r="G72" s="17" t="s">
        <v>664</v>
      </c>
      <c r="H72" s="17">
        <v>41835</v>
      </c>
      <c r="I72" s="21" t="s">
        <v>664</v>
      </c>
      <c r="J72" s="17" t="s">
        <v>664</v>
      </c>
      <c r="K72" s="9" t="s">
        <v>628</v>
      </c>
      <c r="L72" s="9" t="s">
        <v>628</v>
      </c>
      <c r="M72" s="27"/>
      <c r="N72" s="27"/>
    </row>
    <row r="73" spans="1:15" ht="78" customHeight="1" outlineLevel="1">
      <c r="A73" s="1">
        <f t="shared" si="4"/>
        <v>65</v>
      </c>
      <c r="B73" s="9" t="str">
        <f t="shared" si="1"/>
        <v>65.</v>
      </c>
      <c r="C73" s="26" t="s">
        <v>743</v>
      </c>
      <c r="D73" s="21"/>
      <c r="E73" s="54" t="s">
        <v>739</v>
      </c>
      <c r="F73" s="17" t="s">
        <v>664</v>
      </c>
      <c r="G73" s="17" t="s">
        <v>664</v>
      </c>
      <c r="H73" s="17">
        <v>41927</v>
      </c>
      <c r="I73" s="21" t="s">
        <v>664</v>
      </c>
      <c r="J73" s="17" t="s">
        <v>664</v>
      </c>
      <c r="K73" s="9" t="s">
        <v>628</v>
      </c>
      <c r="L73" s="9" t="s">
        <v>628</v>
      </c>
      <c r="M73" s="27"/>
      <c r="N73" s="27"/>
    </row>
    <row r="74" spans="1:15" ht="77.25" customHeight="1" outlineLevel="1">
      <c r="A74" s="1">
        <f t="shared" si="4"/>
        <v>66</v>
      </c>
      <c r="B74" s="9" t="str">
        <f t="shared" si="1"/>
        <v>66.</v>
      </c>
      <c r="C74" s="26" t="s">
        <v>744</v>
      </c>
      <c r="D74" s="21"/>
      <c r="E74" s="54" t="s">
        <v>739</v>
      </c>
      <c r="F74" s="17" t="s">
        <v>664</v>
      </c>
      <c r="G74" s="17" t="s">
        <v>664</v>
      </c>
      <c r="H74" s="17">
        <v>42004</v>
      </c>
      <c r="I74" s="21" t="s">
        <v>664</v>
      </c>
      <c r="J74" s="17" t="s">
        <v>664</v>
      </c>
      <c r="K74" s="9" t="s">
        <v>628</v>
      </c>
      <c r="L74" s="9" t="s">
        <v>628</v>
      </c>
      <c r="M74" s="27"/>
      <c r="N74" s="27"/>
    </row>
    <row r="75" spans="1:15" ht="82.5" customHeight="1" outlineLevel="1">
      <c r="A75" s="1">
        <f>A74+1</f>
        <v>67</v>
      </c>
      <c r="B75" s="9" t="str">
        <f t="shared" si="1"/>
        <v>67.</v>
      </c>
      <c r="C75" s="26" t="s">
        <v>745</v>
      </c>
      <c r="D75" s="21"/>
      <c r="E75" s="54" t="s">
        <v>739</v>
      </c>
      <c r="F75" s="17" t="s">
        <v>664</v>
      </c>
      <c r="G75" s="17" t="s">
        <v>664</v>
      </c>
      <c r="H75" s="17">
        <v>42200</v>
      </c>
      <c r="I75" s="21" t="s">
        <v>664</v>
      </c>
      <c r="J75" s="9" t="s">
        <v>628</v>
      </c>
      <c r="K75" s="17" t="s">
        <v>664</v>
      </c>
      <c r="L75" s="9" t="s">
        <v>628</v>
      </c>
    </row>
    <row r="76" spans="1:15" ht="84" customHeight="1" outlineLevel="1">
      <c r="A76" s="1">
        <f t="shared" si="4"/>
        <v>68</v>
      </c>
      <c r="B76" s="9" t="str">
        <f t="shared" si="1"/>
        <v>68.</v>
      </c>
      <c r="C76" s="26" t="s">
        <v>746</v>
      </c>
      <c r="D76" s="21"/>
      <c r="E76" s="54" t="s">
        <v>739</v>
      </c>
      <c r="F76" s="17" t="s">
        <v>664</v>
      </c>
      <c r="G76" s="17" t="s">
        <v>664</v>
      </c>
      <c r="H76" s="17">
        <v>42292</v>
      </c>
      <c r="I76" s="21" t="s">
        <v>664</v>
      </c>
      <c r="J76" s="9" t="s">
        <v>628</v>
      </c>
      <c r="K76" s="17" t="s">
        <v>664</v>
      </c>
      <c r="L76" s="9" t="s">
        <v>628</v>
      </c>
    </row>
    <row r="77" spans="1:15" ht="79.5" customHeight="1" outlineLevel="1">
      <c r="A77" s="1">
        <f t="shared" si="4"/>
        <v>69</v>
      </c>
      <c r="B77" s="9" t="str">
        <f t="shared" si="1"/>
        <v>69.</v>
      </c>
      <c r="C77" s="26" t="s">
        <v>747</v>
      </c>
      <c r="D77" s="21"/>
      <c r="E77" s="54" t="s">
        <v>739</v>
      </c>
      <c r="F77" s="17" t="s">
        <v>664</v>
      </c>
      <c r="G77" s="17" t="s">
        <v>664</v>
      </c>
      <c r="H77" s="17">
        <v>42369</v>
      </c>
      <c r="I77" s="21" t="s">
        <v>664</v>
      </c>
      <c r="J77" s="9" t="s">
        <v>628</v>
      </c>
      <c r="K77" s="17" t="s">
        <v>664</v>
      </c>
      <c r="L77" s="9" t="s">
        <v>628</v>
      </c>
    </row>
    <row r="78" spans="1:15" ht="83.25" customHeight="1" outlineLevel="1">
      <c r="A78" s="1">
        <f t="shared" si="4"/>
        <v>70</v>
      </c>
      <c r="B78" s="9" t="str">
        <f t="shared" si="1"/>
        <v>70.</v>
      </c>
      <c r="C78" s="26" t="s">
        <v>748</v>
      </c>
      <c r="D78" s="67"/>
      <c r="E78" s="54" t="s">
        <v>739</v>
      </c>
      <c r="F78" s="17" t="s">
        <v>664</v>
      </c>
      <c r="G78" s="17" t="s">
        <v>664</v>
      </c>
      <c r="H78" s="17">
        <v>42566</v>
      </c>
      <c r="I78" s="21" t="s">
        <v>664</v>
      </c>
      <c r="J78" s="9" t="s">
        <v>628</v>
      </c>
      <c r="K78" s="17" t="s">
        <v>664</v>
      </c>
      <c r="L78" s="9" t="s">
        <v>628</v>
      </c>
    </row>
    <row r="79" spans="1:15" ht="79.5" customHeight="1" outlineLevel="1">
      <c r="A79" s="1">
        <f t="shared" si="4"/>
        <v>71</v>
      </c>
      <c r="B79" s="9" t="str">
        <f t="shared" si="1"/>
        <v>71.</v>
      </c>
      <c r="C79" s="26" t="s">
        <v>749</v>
      </c>
      <c r="D79" s="67"/>
      <c r="E79" s="54" t="s">
        <v>739</v>
      </c>
      <c r="F79" s="17" t="s">
        <v>664</v>
      </c>
      <c r="G79" s="17" t="s">
        <v>664</v>
      </c>
      <c r="H79" s="17">
        <v>42658</v>
      </c>
      <c r="I79" s="21" t="s">
        <v>664</v>
      </c>
      <c r="J79" s="9" t="s">
        <v>628</v>
      </c>
      <c r="K79" s="17" t="s">
        <v>664</v>
      </c>
      <c r="L79" s="9" t="s">
        <v>628</v>
      </c>
    </row>
    <row r="80" spans="1:15" ht="81" customHeight="1" outlineLevel="1">
      <c r="A80" s="1">
        <f t="shared" si="4"/>
        <v>72</v>
      </c>
      <c r="B80" s="9" t="str">
        <f t="shared" si="1"/>
        <v>72.</v>
      </c>
      <c r="C80" s="26" t="s">
        <v>750</v>
      </c>
      <c r="D80" s="21"/>
      <c r="E80" s="54" t="s">
        <v>739</v>
      </c>
      <c r="F80" s="17" t="s">
        <v>664</v>
      </c>
      <c r="G80" s="17" t="s">
        <v>664</v>
      </c>
      <c r="H80" s="17">
        <v>42735</v>
      </c>
      <c r="I80" s="21" t="s">
        <v>664</v>
      </c>
      <c r="J80" s="9" t="s">
        <v>628</v>
      </c>
      <c r="K80" s="17" t="s">
        <v>664</v>
      </c>
      <c r="L80" s="9" t="s">
        <v>628</v>
      </c>
    </row>
    <row r="81" spans="1:14" ht="57.75" customHeight="1" outlineLevel="1">
      <c r="A81" s="1">
        <f t="shared" si="4"/>
        <v>73</v>
      </c>
      <c r="B81" s="9" t="str">
        <f t="shared" si="1"/>
        <v>73.</v>
      </c>
      <c r="C81" s="23" t="s">
        <v>751</v>
      </c>
      <c r="D81" s="67"/>
      <c r="E81" s="54" t="s">
        <v>752</v>
      </c>
      <c r="F81" s="9" t="s">
        <v>753</v>
      </c>
      <c r="G81" s="17">
        <v>41275</v>
      </c>
      <c r="H81" s="17">
        <v>44196</v>
      </c>
      <c r="I81" s="21" t="s">
        <v>664</v>
      </c>
      <c r="J81" s="44">
        <v>290107.7</v>
      </c>
      <c r="K81" s="44">
        <f>K82</f>
        <v>233890.3</v>
      </c>
      <c r="L81" s="44">
        <f>L82</f>
        <v>298054.49999999994</v>
      </c>
    </row>
    <row r="82" spans="1:14" ht="125.25" customHeight="1" outlineLevel="1">
      <c r="A82" s="1">
        <f t="shared" si="4"/>
        <v>74</v>
      </c>
      <c r="B82" s="9" t="str">
        <f t="shared" si="1"/>
        <v>74.</v>
      </c>
      <c r="C82" s="24" t="s">
        <v>754</v>
      </c>
      <c r="D82" s="21"/>
      <c r="E82" s="54" t="s">
        <v>755</v>
      </c>
      <c r="F82" s="9" t="s">
        <v>756</v>
      </c>
      <c r="G82" s="17">
        <v>41640</v>
      </c>
      <c r="H82" s="17">
        <v>42735</v>
      </c>
      <c r="I82" s="21" t="s">
        <v>757</v>
      </c>
      <c r="J82" s="44">
        <v>290107.7</v>
      </c>
      <c r="K82" s="44">
        <v>233890.3</v>
      </c>
      <c r="L82" s="44">
        <v>298054.49999999994</v>
      </c>
    </row>
    <row r="83" spans="1:14" ht="84.75" customHeight="1" outlineLevel="1">
      <c r="A83" s="1">
        <f t="shared" si="4"/>
        <v>75</v>
      </c>
      <c r="B83" s="9" t="str">
        <f t="shared" si="1"/>
        <v>75.</v>
      </c>
      <c r="C83" s="26" t="s">
        <v>758</v>
      </c>
      <c r="D83" s="21"/>
      <c r="E83" s="54" t="s">
        <v>759</v>
      </c>
      <c r="F83" s="17" t="s">
        <v>664</v>
      </c>
      <c r="G83" s="17" t="s">
        <v>664</v>
      </c>
      <c r="H83" s="17">
        <v>42004</v>
      </c>
      <c r="I83" s="21" t="s">
        <v>664</v>
      </c>
      <c r="J83" s="17" t="s">
        <v>664</v>
      </c>
      <c r="K83" s="9" t="s">
        <v>628</v>
      </c>
      <c r="L83" s="9" t="s">
        <v>628</v>
      </c>
      <c r="M83" s="27"/>
      <c r="N83" s="27"/>
    </row>
    <row r="84" spans="1:14" ht="84.75" customHeight="1" outlineLevel="1">
      <c r="A84" s="1">
        <f t="shared" si="4"/>
        <v>76</v>
      </c>
      <c r="B84" s="9" t="str">
        <f t="shared" si="1"/>
        <v>76.</v>
      </c>
      <c r="C84" s="26" t="s">
        <v>760</v>
      </c>
      <c r="D84" s="21"/>
      <c r="E84" s="54" t="s">
        <v>759</v>
      </c>
      <c r="F84" s="17" t="s">
        <v>664</v>
      </c>
      <c r="G84" s="17" t="s">
        <v>664</v>
      </c>
      <c r="H84" s="17">
        <v>42004</v>
      </c>
      <c r="I84" s="21" t="s">
        <v>664</v>
      </c>
      <c r="J84" s="17" t="s">
        <v>664</v>
      </c>
      <c r="K84" s="9" t="s">
        <v>628</v>
      </c>
      <c r="L84" s="9" t="s">
        <v>628</v>
      </c>
      <c r="M84" s="27"/>
      <c r="N84" s="27"/>
    </row>
    <row r="85" spans="1:14" ht="96.75" customHeight="1" outlineLevel="1">
      <c r="A85" s="1">
        <f>A84+1</f>
        <v>77</v>
      </c>
      <c r="B85" s="9" t="str">
        <f t="shared" si="1"/>
        <v>77.</v>
      </c>
      <c r="C85" s="26" t="s">
        <v>761</v>
      </c>
      <c r="D85" s="21"/>
      <c r="E85" s="54" t="s">
        <v>759</v>
      </c>
      <c r="F85" s="17" t="s">
        <v>664</v>
      </c>
      <c r="G85" s="17" t="s">
        <v>664</v>
      </c>
      <c r="H85" s="17">
        <v>42369</v>
      </c>
      <c r="I85" s="21" t="s">
        <v>664</v>
      </c>
      <c r="J85" s="9" t="s">
        <v>628</v>
      </c>
      <c r="K85" s="17" t="s">
        <v>664</v>
      </c>
      <c r="L85" s="9" t="s">
        <v>628</v>
      </c>
    </row>
    <row r="86" spans="1:14" ht="84.75" customHeight="1" outlineLevel="1">
      <c r="A86" s="1">
        <f t="shared" si="4"/>
        <v>78</v>
      </c>
      <c r="B86" s="9" t="str">
        <f t="shared" si="1"/>
        <v>78.</v>
      </c>
      <c r="C86" s="26" t="s">
        <v>762</v>
      </c>
      <c r="D86" s="21"/>
      <c r="E86" s="54" t="s">
        <v>759</v>
      </c>
      <c r="F86" s="17" t="s">
        <v>664</v>
      </c>
      <c r="G86" s="17" t="s">
        <v>664</v>
      </c>
      <c r="H86" s="17">
        <v>42369</v>
      </c>
      <c r="I86" s="21" t="s">
        <v>664</v>
      </c>
      <c r="J86" s="9" t="s">
        <v>628</v>
      </c>
      <c r="K86" s="17" t="s">
        <v>664</v>
      </c>
      <c r="L86" s="9" t="s">
        <v>628</v>
      </c>
    </row>
    <row r="87" spans="1:14" ht="90.75" customHeight="1" outlineLevel="1">
      <c r="A87" s="1">
        <f>A86+1</f>
        <v>79</v>
      </c>
      <c r="B87" s="9" t="str">
        <f t="shared" si="1"/>
        <v>79.</v>
      </c>
      <c r="C87" s="26" t="s">
        <v>763</v>
      </c>
      <c r="D87" s="21"/>
      <c r="E87" s="54" t="s">
        <v>764</v>
      </c>
      <c r="F87" s="17" t="s">
        <v>664</v>
      </c>
      <c r="G87" s="17" t="s">
        <v>664</v>
      </c>
      <c r="H87" s="17">
        <v>42735</v>
      </c>
      <c r="I87" s="21" t="s">
        <v>664</v>
      </c>
      <c r="J87" s="9" t="s">
        <v>628</v>
      </c>
      <c r="K87" s="17" t="s">
        <v>664</v>
      </c>
      <c r="L87" s="9" t="s">
        <v>628</v>
      </c>
      <c r="M87" s="71"/>
    </row>
    <row r="88" spans="1:14" ht="75" customHeight="1" outlineLevel="1">
      <c r="A88" s="1">
        <f>A87+1</f>
        <v>80</v>
      </c>
      <c r="B88" s="9" t="str">
        <f t="shared" si="1"/>
        <v>80.</v>
      </c>
      <c r="C88" s="26" t="s">
        <v>765</v>
      </c>
      <c r="D88" s="21" t="s">
        <v>640</v>
      </c>
      <c r="E88" s="54" t="s">
        <v>766</v>
      </c>
      <c r="F88" s="17" t="s">
        <v>664</v>
      </c>
      <c r="G88" s="17" t="s">
        <v>664</v>
      </c>
      <c r="H88" s="17">
        <v>42323</v>
      </c>
      <c r="I88" s="21" t="s">
        <v>664</v>
      </c>
      <c r="J88" s="9" t="s">
        <v>628</v>
      </c>
      <c r="K88" s="17" t="s">
        <v>664</v>
      </c>
      <c r="L88" s="9" t="s">
        <v>628</v>
      </c>
    </row>
    <row r="89" spans="1:14" ht="88.5" customHeight="1" outlineLevel="1">
      <c r="A89" s="1">
        <f t="shared" ref="A89:A152" si="6">A88+1</f>
        <v>81</v>
      </c>
      <c r="B89" s="9" t="str">
        <f t="shared" si="1"/>
        <v>81.</v>
      </c>
      <c r="C89" s="72" t="s">
        <v>767</v>
      </c>
      <c r="D89" s="21"/>
      <c r="E89" s="54" t="s">
        <v>766</v>
      </c>
      <c r="F89" s="17" t="s">
        <v>768</v>
      </c>
      <c r="G89" s="17">
        <v>41640</v>
      </c>
      <c r="H89" s="17">
        <v>42735</v>
      </c>
      <c r="I89" s="17" t="s">
        <v>664</v>
      </c>
      <c r="J89" s="9" t="s">
        <v>628</v>
      </c>
      <c r="K89" s="44">
        <v>0</v>
      </c>
      <c r="L89" s="44">
        <v>0</v>
      </c>
    </row>
    <row r="90" spans="1:14" ht="86.25" customHeight="1" outlineLevel="1">
      <c r="A90" s="1">
        <f t="shared" si="6"/>
        <v>82</v>
      </c>
      <c r="B90" s="9" t="str">
        <f t="shared" si="1"/>
        <v>82.</v>
      </c>
      <c r="C90" s="73" t="s">
        <v>769</v>
      </c>
      <c r="D90" s="21"/>
      <c r="E90" s="54" t="s">
        <v>764</v>
      </c>
      <c r="F90" s="17" t="s">
        <v>664</v>
      </c>
      <c r="G90" s="17" t="s">
        <v>664</v>
      </c>
      <c r="H90" s="17">
        <v>42050</v>
      </c>
      <c r="I90" s="21" t="s">
        <v>664</v>
      </c>
      <c r="J90" s="9" t="s">
        <v>628</v>
      </c>
      <c r="K90" s="17" t="s">
        <v>664</v>
      </c>
      <c r="L90" s="9" t="s">
        <v>628</v>
      </c>
    </row>
    <row r="91" spans="1:14" ht="84.75" customHeight="1" outlineLevel="1">
      <c r="A91" s="1">
        <f t="shared" si="6"/>
        <v>83</v>
      </c>
      <c r="B91" s="9" t="str">
        <f t="shared" si="1"/>
        <v>83.</v>
      </c>
      <c r="C91" s="73" t="s">
        <v>770</v>
      </c>
      <c r="D91" s="21"/>
      <c r="E91" s="54" t="s">
        <v>764</v>
      </c>
      <c r="F91" s="17" t="s">
        <v>664</v>
      </c>
      <c r="G91" s="17" t="s">
        <v>664</v>
      </c>
      <c r="H91" s="17">
        <v>42415</v>
      </c>
      <c r="I91" s="21" t="s">
        <v>664</v>
      </c>
      <c r="J91" s="9" t="s">
        <v>628</v>
      </c>
      <c r="K91" s="17" t="s">
        <v>664</v>
      </c>
      <c r="L91" s="9" t="s">
        <v>628</v>
      </c>
    </row>
    <row r="92" spans="1:14" ht="78" customHeight="1" outlineLevel="1">
      <c r="A92" s="1">
        <f>A91+1</f>
        <v>84</v>
      </c>
      <c r="B92" s="9" t="str">
        <f t="shared" si="1"/>
        <v>84.</v>
      </c>
      <c r="C92" s="23" t="s">
        <v>771</v>
      </c>
      <c r="D92" s="21"/>
      <c r="E92" s="54" t="s">
        <v>755</v>
      </c>
      <c r="F92" s="17" t="s">
        <v>772</v>
      </c>
      <c r="G92" s="17">
        <v>41275</v>
      </c>
      <c r="H92" s="17">
        <v>44196</v>
      </c>
      <c r="I92" s="21" t="s">
        <v>664</v>
      </c>
      <c r="J92" s="8">
        <v>0</v>
      </c>
      <c r="K92" s="44">
        <f>K93+K96</f>
        <v>82037120.400000006</v>
      </c>
      <c r="L92" s="44">
        <f>L93+L96</f>
        <v>69337620</v>
      </c>
    </row>
    <row r="93" spans="1:14" ht="66.75" customHeight="1" outlineLevel="1">
      <c r="A93" s="1">
        <f t="shared" si="6"/>
        <v>85</v>
      </c>
      <c r="B93" s="9" t="str">
        <f t="shared" si="1"/>
        <v>85.</v>
      </c>
      <c r="C93" s="72" t="s">
        <v>773</v>
      </c>
      <c r="D93" s="21"/>
      <c r="E93" s="54" t="s">
        <v>755</v>
      </c>
      <c r="F93" s="17" t="s">
        <v>774</v>
      </c>
      <c r="G93" s="17">
        <v>42005</v>
      </c>
      <c r="H93" s="17">
        <v>42735</v>
      </c>
      <c r="I93" s="21" t="s">
        <v>775</v>
      </c>
      <c r="J93" s="8">
        <v>0</v>
      </c>
      <c r="K93" s="44">
        <v>60203764.399999999</v>
      </c>
      <c r="L93" s="44">
        <v>69337620</v>
      </c>
    </row>
    <row r="94" spans="1:14" ht="75" customHeight="1" outlineLevel="1">
      <c r="A94" s="1">
        <f t="shared" si="6"/>
        <v>86</v>
      </c>
      <c r="B94" s="9" t="str">
        <f t="shared" ref="B94:B158" si="7">A94&amp;"."</f>
        <v>86.</v>
      </c>
      <c r="C94" s="73" t="s">
        <v>776</v>
      </c>
      <c r="D94" s="21" t="s">
        <v>640</v>
      </c>
      <c r="E94" s="54" t="s">
        <v>777</v>
      </c>
      <c r="F94" s="17" t="s">
        <v>664</v>
      </c>
      <c r="G94" s="17" t="s">
        <v>664</v>
      </c>
      <c r="H94" s="17">
        <v>42369</v>
      </c>
      <c r="I94" s="21" t="s">
        <v>664</v>
      </c>
      <c r="J94" s="9" t="s">
        <v>628</v>
      </c>
      <c r="K94" s="17" t="s">
        <v>664</v>
      </c>
      <c r="L94" s="9" t="s">
        <v>628</v>
      </c>
    </row>
    <row r="95" spans="1:14" ht="78" customHeight="1" outlineLevel="1">
      <c r="A95" s="1">
        <f t="shared" si="6"/>
        <v>87</v>
      </c>
      <c r="B95" s="9" t="str">
        <f t="shared" si="7"/>
        <v>87.</v>
      </c>
      <c r="C95" s="73" t="s">
        <v>778</v>
      </c>
      <c r="D95" s="21" t="s">
        <v>640</v>
      </c>
      <c r="E95" s="54" t="s">
        <v>777</v>
      </c>
      <c r="F95" s="17" t="s">
        <v>664</v>
      </c>
      <c r="G95" s="17" t="s">
        <v>664</v>
      </c>
      <c r="H95" s="17">
        <v>42735</v>
      </c>
      <c r="I95" s="21" t="s">
        <v>664</v>
      </c>
      <c r="J95" s="9" t="s">
        <v>628</v>
      </c>
      <c r="K95" s="17" t="s">
        <v>664</v>
      </c>
      <c r="L95" s="9" t="s">
        <v>628</v>
      </c>
    </row>
    <row r="96" spans="1:14" ht="52.5" customHeight="1" outlineLevel="1">
      <c r="A96" s="1">
        <f t="shared" si="6"/>
        <v>88</v>
      </c>
      <c r="B96" s="9" t="str">
        <f t="shared" si="7"/>
        <v>88.</v>
      </c>
      <c r="C96" s="72" t="s">
        <v>779</v>
      </c>
      <c r="D96" s="21"/>
      <c r="E96" s="54" t="s">
        <v>755</v>
      </c>
      <c r="F96" s="17" t="s">
        <v>774</v>
      </c>
      <c r="G96" s="17">
        <v>42005</v>
      </c>
      <c r="H96" s="17">
        <v>42735</v>
      </c>
      <c r="I96" s="21" t="s">
        <v>780</v>
      </c>
      <c r="J96" s="8">
        <v>0</v>
      </c>
      <c r="K96" s="44">
        <v>21833356</v>
      </c>
      <c r="L96" s="44">
        <v>0</v>
      </c>
    </row>
    <row r="97" spans="1:14" ht="64.5" customHeight="1" outlineLevel="1">
      <c r="A97" s="1">
        <f t="shared" si="6"/>
        <v>89</v>
      </c>
      <c r="B97" s="9" t="str">
        <f t="shared" si="7"/>
        <v>89.</v>
      </c>
      <c r="C97" s="73" t="s">
        <v>781</v>
      </c>
      <c r="D97" s="21" t="s">
        <v>640</v>
      </c>
      <c r="E97" s="54" t="s">
        <v>777</v>
      </c>
      <c r="F97" s="17" t="s">
        <v>664</v>
      </c>
      <c r="G97" s="17" t="s">
        <v>664</v>
      </c>
      <c r="H97" s="17">
        <v>42064</v>
      </c>
      <c r="I97" s="21" t="s">
        <v>664</v>
      </c>
      <c r="J97" s="9" t="s">
        <v>628</v>
      </c>
      <c r="K97" s="17" t="s">
        <v>664</v>
      </c>
      <c r="L97" s="9" t="s">
        <v>628</v>
      </c>
    </row>
    <row r="98" spans="1:14" ht="54" customHeight="1">
      <c r="A98" s="1">
        <f t="shared" si="6"/>
        <v>90</v>
      </c>
      <c r="B98" s="9" t="str">
        <f t="shared" si="7"/>
        <v>90.</v>
      </c>
      <c r="C98" s="74" t="s">
        <v>782</v>
      </c>
      <c r="D98" s="17" t="s">
        <v>664</v>
      </c>
      <c r="E98" s="22" t="s">
        <v>783</v>
      </c>
      <c r="F98" s="17" t="s">
        <v>664</v>
      </c>
      <c r="G98" s="17">
        <v>41275</v>
      </c>
      <c r="H98" s="17">
        <v>44196</v>
      </c>
      <c r="I98" s="17" t="s">
        <v>664</v>
      </c>
      <c r="J98" s="75">
        <v>19131292.899999999</v>
      </c>
      <c r="K98" s="75">
        <f>K99+K120+K129+K137+K145</f>
        <v>16243353.100000001</v>
      </c>
      <c r="L98" s="75">
        <f>L99+L120+L129+L137+L145</f>
        <v>17173594.199999999</v>
      </c>
      <c r="M98" s="30"/>
    </row>
    <row r="99" spans="1:14" ht="78.75" customHeight="1" outlineLevel="1">
      <c r="A99" s="1">
        <f t="shared" si="6"/>
        <v>91</v>
      </c>
      <c r="B99" s="9" t="str">
        <f t="shared" si="7"/>
        <v>91.</v>
      </c>
      <c r="C99" s="74" t="s">
        <v>784</v>
      </c>
      <c r="D99" s="10"/>
      <c r="E99" s="16" t="s">
        <v>785</v>
      </c>
      <c r="F99" s="9" t="s">
        <v>786</v>
      </c>
      <c r="G99" s="17">
        <v>41275</v>
      </c>
      <c r="H99" s="17">
        <v>44196</v>
      </c>
      <c r="I99" s="9" t="s">
        <v>664</v>
      </c>
      <c r="J99" s="28">
        <v>11034178.6</v>
      </c>
      <c r="K99" s="28">
        <f>K100+K104+K108+K111+K113+K116</f>
        <v>9847007.8000000007</v>
      </c>
      <c r="L99" s="28">
        <f>L100+L104+L108+L111+L113+L116</f>
        <v>10353899.800000001</v>
      </c>
    </row>
    <row r="100" spans="1:14" ht="96.75" customHeight="1" outlineLevel="1">
      <c r="A100" s="1">
        <f t="shared" si="6"/>
        <v>92</v>
      </c>
      <c r="B100" s="9" t="str">
        <f t="shared" si="7"/>
        <v>92.</v>
      </c>
      <c r="C100" s="76" t="s">
        <v>787</v>
      </c>
      <c r="D100" s="10"/>
      <c r="E100" s="16" t="s">
        <v>785</v>
      </c>
      <c r="F100" s="9" t="s">
        <v>788</v>
      </c>
      <c r="G100" s="17">
        <v>41640</v>
      </c>
      <c r="H100" s="77">
        <v>42735</v>
      </c>
      <c r="I100" s="10" t="s">
        <v>789</v>
      </c>
      <c r="J100" s="28">
        <v>3372500</v>
      </c>
      <c r="K100" s="28">
        <v>3372500</v>
      </c>
      <c r="L100" s="28">
        <v>3305050</v>
      </c>
    </row>
    <row r="101" spans="1:14" ht="128.25" outlineLevel="1">
      <c r="A101" s="1">
        <f t="shared" si="6"/>
        <v>93</v>
      </c>
      <c r="B101" s="9" t="str">
        <f t="shared" si="7"/>
        <v>93.</v>
      </c>
      <c r="C101" s="26" t="s">
        <v>790</v>
      </c>
      <c r="D101" s="10" t="s">
        <v>733</v>
      </c>
      <c r="E101" s="16" t="s">
        <v>785</v>
      </c>
      <c r="F101" s="9" t="s">
        <v>628</v>
      </c>
      <c r="G101" s="9" t="s">
        <v>628</v>
      </c>
      <c r="H101" s="17">
        <v>42004</v>
      </c>
      <c r="I101" s="9" t="s">
        <v>628</v>
      </c>
      <c r="J101" s="9" t="s">
        <v>628</v>
      </c>
      <c r="K101" s="9" t="s">
        <v>628</v>
      </c>
      <c r="L101" s="9" t="s">
        <v>628</v>
      </c>
      <c r="M101" s="27"/>
      <c r="N101" s="27"/>
    </row>
    <row r="102" spans="1:14" ht="128.25" outlineLevel="1">
      <c r="A102" s="1">
        <f>A101+1</f>
        <v>94</v>
      </c>
      <c r="B102" s="9" t="str">
        <f t="shared" si="7"/>
        <v>94.</v>
      </c>
      <c r="C102" s="26" t="s">
        <v>791</v>
      </c>
      <c r="D102" s="10" t="s">
        <v>733</v>
      </c>
      <c r="E102" s="16" t="s">
        <v>785</v>
      </c>
      <c r="F102" s="9" t="s">
        <v>628</v>
      </c>
      <c r="G102" s="9" t="s">
        <v>628</v>
      </c>
      <c r="H102" s="17">
        <v>42369</v>
      </c>
      <c r="I102" s="9" t="s">
        <v>628</v>
      </c>
      <c r="J102" s="9" t="s">
        <v>628</v>
      </c>
      <c r="K102" s="9" t="s">
        <v>628</v>
      </c>
      <c r="L102" s="9" t="s">
        <v>628</v>
      </c>
    </row>
    <row r="103" spans="1:14" ht="128.25" outlineLevel="1">
      <c r="A103" s="1">
        <f t="shared" si="6"/>
        <v>95</v>
      </c>
      <c r="B103" s="9" t="str">
        <f t="shared" si="7"/>
        <v>95.</v>
      </c>
      <c r="C103" s="26" t="s">
        <v>792</v>
      </c>
      <c r="D103" s="10" t="s">
        <v>733</v>
      </c>
      <c r="E103" s="16" t="s">
        <v>785</v>
      </c>
      <c r="F103" s="9" t="s">
        <v>628</v>
      </c>
      <c r="G103" s="9" t="s">
        <v>628</v>
      </c>
      <c r="H103" s="17">
        <v>42735</v>
      </c>
      <c r="I103" s="9" t="s">
        <v>628</v>
      </c>
      <c r="J103" s="9" t="s">
        <v>628</v>
      </c>
      <c r="K103" s="9" t="s">
        <v>628</v>
      </c>
      <c r="L103" s="9" t="s">
        <v>628</v>
      </c>
    </row>
    <row r="104" spans="1:14" ht="100.5" customHeight="1" outlineLevel="1">
      <c r="A104" s="1">
        <f t="shared" si="6"/>
        <v>96</v>
      </c>
      <c r="B104" s="9" t="str">
        <f t="shared" si="7"/>
        <v>96.</v>
      </c>
      <c r="C104" s="24" t="s">
        <v>793</v>
      </c>
      <c r="D104" s="10"/>
      <c r="E104" s="16" t="s">
        <v>785</v>
      </c>
      <c r="F104" s="9" t="s">
        <v>794</v>
      </c>
      <c r="G104" s="17">
        <v>41640</v>
      </c>
      <c r="H104" s="77">
        <v>42735</v>
      </c>
      <c r="I104" s="10" t="s">
        <v>795</v>
      </c>
      <c r="J104" s="28">
        <v>468040.1</v>
      </c>
      <c r="K104" s="28">
        <f>466967.1-46696.7</f>
        <v>420270.39999999997</v>
      </c>
      <c r="L104" s="28">
        <v>462554.3</v>
      </c>
    </row>
    <row r="105" spans="1:14" ht="129" customHeight="1" outlineLevel="1">
      <c r="A105" s="1">
        <f t="shared" si="6"/>
        <v>97</v>
      </c>
      <c r="B105" s="9" t="str">
        <f t="shared" si="7"/>
        <v>97.</v>
      </c>
      <c r="C105" s="24" t="s">
        <v>796</v>
      </c>
      <c r="D105" s="10" t="s">
        <v>640</v>
      </c>
      <c r="E105" s="16" t="s">
        <v>797</v>
      </c>
      <c r="F105" s="9" t="s">
        <v>628</v>
      </c>
      <c r="G105" s="9" t="s">
        <v>628</v>
      </c>
      <c r="H105" s="17">
        <v>42004</v>
      </c>
      <c r="I105" s="9" t="s">
        <v>628</v>
      </c>
      <c r="J105" s="9" t="s">
        <v>628</v>
      </c>
      <c r="K105" s="9" t="s">
        <v>628</v>
      </c>
      <c r="L105" s="9" t="s">
        <v>628</v>
      </c>
      <c r="M105" s="27"/>
      <c r="N105" s="27"/>
    </row>
    <row r="106" spans="1:14" ht="120.75" customHeight="1" outlineLevel="1">
      <c r="A106" s="1">
        <f>A105+1</f>
        <v>98</v>
      </c>
      <c r="B106" s="9" t="str">
        <f t="shared" si="7"/>
        <v>98.</v>
      </c>
      <c r="C106" s="24" t="s">
        <v>432</v>
      </c>
      <c r="D106" s="10" t="s">
        <v>640</v>
      </c>
      <c r="E106" s="16" t="s">
        <v>797</v>
      </c>
      <c r="F106" s="9" t="s">
        <v>628</v>
      </c>
      <c r="G106" s="9" t="s">
        <v>628</v>
      </c>
      <c r="H106" s="17">
        <v>42369</v>
      </c>
      <c r="I106" s="9" t="s">
        <v>628</v>
      </c>
      <c r="J106" s="9" t="s">
        <v>628</v>
      </c>
      <c r="K106" s="9" t="s">
        <v>628</v>
      </c>
      <c r="L106" s="9" t="s">
        <v>628</v>
      </c>
    </row>
    <row r="107" spans="1:14" ht="120" customHeight="1" outlineLevel="1">
      <c r="A107" s="1">
        <f t="shared" si="6"/>
        <v>99</v>
      </c>
      <c r="B107" s="9" t="str">
        <f t="shared" si="7"/>
        <v>99.</v>
      </c>
      <c r="C107" s="24" t="s">
        <v>433</v>
      </c>
      <c r="D107" s="10" t="s">
        <v>640</v>
      </c>
      <c r="E107" s="16" t="s">
        <v>797</v>
      </c>
      <c r="F107" s="9" t="s">
        <v>628</v>
      </c>
      <c r="G107" s="9" t="s">
        <v>628</v>
      </c>
      <c r="H107" s="17">
        <v>42735</v>
      </c>
      <c r="I107" s="9" t="s">
        <v>628</v>
      </c>
      <c r="J107" s="9" t="s">
        <v>628</v>
      </c>
      <c r="K107" s="9" t="s">
        <v>628</v>
      </c>
      <c r="L107" s="9" t="s">
        <v>628</v>
      </c>
    </row>
    <row r="108" spans="1:14" ht="173.25" customHeight="1" outlineLevel="1">
      <c r="A108" s="1">
        <f t="shared" si="6"/>
        <v>100</v>
      </c>
      <c r="B108" s="9" t="str">
        <f t="shared" si="7"/>
        <v>100.</v>
      </c>
      <c r="C108" s="24" t="s">
        <v>434</v>
      </c>
      <c r="D108" s="10"/>
      <c r="E108" s="16" t="s">
        <v>435</v>
      </c>
      <c r="F108" s="9" t="s">
        <v>436</v>
      </c>
      <c r="G108" s="17">
        <v>41640</v>
      </c>
      <c r="H108" s="77">
        <v>42735</v>
      </c>
      <c r="I108" s="21" t="s">
        <v>437</v>
      </c>
      <c r="J108" s="28">
        <v>2783880</v>
      </c>
      <c r="K108" s="28">
        <v>1150759.4000000001</v>
      </c>
      <c r="L108" s="28">
        <v>2460295.5</v>
      </c>
    </row>
    <row r="109" spans="1:14" ht="192" customHeight="1" outlineLevel="1">
      <c r="A109" s="1">
        <f t="shared" si="6"/>
        <v>101</v>
      </c>
      <c r="B109" s="9" t="str">
        <f t="shared" si="7"/>
        <v>101.</v>
      </c>
      <c r="C109" s="24" t="s">
        <v>438</v>
      </c>
      <c r="D109" s="10"/>
      <c r="E109" s="16" t="s">
        <v>797</v>
      </c>
      <c r="F109" s="9" t="s">
        <v>628</v>
      </c>
      <c r="G109" s="9" t="s">
        <v>628</v>
      </c>
      <c r="H109" s="17">
        <v>42369</v>
      </c>
      <c r="I109" s="9" t="s">
        <v>628</v>
      </c>
      <c r="J109" s="9" t="s">
        <v>628</v>
      </c>
      <c r="K109" s="9" t="s">
        <v>628</v>
      </c>
      <c r="L109" s="9" t="s">
        <v>628</v>
      </c>
    </row>
    <row r="110" spans="1:14" ht="192" customHeight="1" outlineLevel="1">
      <c r="A110" s="1">
        <f t="shared" si="6"/>
        <v>102</v>
      </c>
      <c r="B110" s="9" t="str">
        <f t="shared" si="7"/>
        <v>102.</v>
      </c>
      <c r="C110" s="24" t="s">
        <v>439</v>
      </c>
      <c r="D110" s="10"/>
      <c r="E110" s="16" t="s">
        <v>797</v>
      </c>
      <c r="F110" s="9" t="s">
        <v>628</v>
      </c>
      <c r="G110" s="9" t="s">
        <v>628</v>
      </c>
      <c r="H110" s="17">
        <v>42735</v>
      </c>
      <c r="I110" s="9" t="s">
        <v>628</v>
      </c>
      <c r="J110" s="9" t="s">
        <v>628</v>
      </c>
      <c r="K110" s="9" t="s">
        <v>628</v>
      </c>
      <c r="L110" s="9" t="s">
        <v>628</v>
      </c>
    </row>
    <row r="111" spans="1:14" ht="135" customHeight="1" outlineLevel="1">
      <c r="A111" s="1">
        <f t="shared" si="6"/>
        <v>103</v>
      </c>
      <c r="B111" s="9" t="str">
        <f t="shared" si="7"/>
        <v>103.</v>
      </c>
      <c r="C111" s="24" t="s">
        <v>440</v>
      </c>
      <c r="D111" s="10"/>
      <c r="E111" s="16" t="s">
        <v>435</v>
      </c>
      <c r="F111" s="9" t="s">
        <v>441</v>
      </c>
      <c r="G111" s="17">
        <v>41640</v>
      </c>
      <c r="H111" s="77">
        <v>42369</v>
      </c>
      <c r="I111" s="10" t="s">
        <v>442</v>
      </c>
      <c r="J111" s="28">
        <v>93758.5</v>
      </c>
      <c r="K111" s="28">
        <f>91842.2-9184.2</f>
        <v>82658</v>
      </c>
      <c r="L111" s="28">
        <v>0</v>
      </c>
    </row>
    <row r="112" spans="1:14" ht="135" customHeight="1" outlineLevel="1">
      <c r="A112" s="1">
        <f t="shared" si="6"/>
        <v>104</v>
      </c>
      <c r="B112" s="9" t="str">
        <f t="shared" si="7"/>
        <v>104.</v>
      </c>
      <c r="C112" s="31" t="s">
        <v>443</v>
      </c>
      <c r="D112" s="10"/>
      <c r="E112" s="16" t="s">
        <v>797</v>
      </c>
      <c r="F112" s="9" t="s">
        <v>628</v>
      </c>
      <c r="G112" s="9" t="s">
        <v>628</v>
      </c>
      <c r="H112" s="17">
        <v>42369</v>
      </c>
      <c r="I112" s="9" t="s">
        <v>628</v>
      </c>
      <c r="J112" s="9" t="s">
        <v>628</v>
      </c>
      <c r="K112" s="9" t="s">
        <v>628</v>
      </c>
      <c r="L112" s="9" t="s">
        <v>628</v>
      </c>
    </row>
    <row r="113" spans="1:14" ht="128.25" customHeight="1" outlineLevel="1">
      <c r="A113" s="1">
        <f t="shared" si="6"/>
        <v>105</v>
      </c>
      <c r="B113" s="9" t="str">
        <f t="shared" si="7"/>
        <v>105.</v>
      </c>
      <c r="C113" s="24" t="s">
        <v>444</v>
      </c>
      <c r="D113" s="10"/>
      <c r="E113" s="16" t="s">
        <v>785</v>
      </c>
      <c r="F113" s="9" t="s">
        <v>445</v>
      </c>
      <c r="G113" s="77">
        <v>41640</v>
      </c>
      <c r="H113" s="77">
        <v>42735</v>
      </c>
      <c r="I113" s="10" t="s">
        <v>446</v>
      </c>
      <c r="J113" s="28">
        <v>116000</v>
      </c>
      <c r="K113" s="28">
        <f>10000-1000</f>
        <v>9000</v>
      </c>
      <c r="L113" s="28">
        <v>10000</v>
      </c>
    </row>
    <row r="114" spans="1:14" ht="128.25" customHeight="1" outlineLevel="1">
      <c r="A114" s="1">
        <f t="shared" si="6"/>
        <v>106</v>
      </c>
      <c r="B114" s="9" t="str">
        <f t="shared" si="7"/>
        <v>106.</v>
      </c>
      <c r="C114" s="31" t="s">
        <v>447</v>
      </c>
      <c r="D114" s="10"/>
      <c r="E114" s="16" t="s">
        <v>797</v>
      </c>
      <c r="F114" s="9" t="s">
        <v>628</v>
      </c>
      <c r="G114" s="9" t="s">
        <v>628</v>
      </c>
      <c r="H114" s="17">
        <v>42369</v>
      </c>
      <c r="I114" s="9" t="s">
        <v>628</v>
      </c>
      <c r="J114" s="9" t="s">
        <v>628</v>
      </c>
      <c r="K114" s="9" t="s">
        <v>628</v>
      </c>
      <c r="L114" s="9" t="s">
        <v>628</v>
      </c>
    </row>
    <row r="115" spans="1:14" ht="128.25" customHeight="1" outlineLevel="1">
      <c r="A115" s="1">
        <f t="shared" si="6"/>
        <v>107</v>
      </c>
      <c r="B115" s="9" t="str">
        <f t="shared" si="7"/>
        <v>107.</v>
      </c>
      <c r="C115" s="24" t="s">
        <v>448</v>
      </c>
      <c r="D115" s="10"/>
      <c r="E115" s="16" t="s">
        <v>797</v>
      </c>
      <c r="F115" s="9" t="s">
        <v>628</v>
      </c>
      <c r="G115" s="9" t="s">
        <v>628</v>
      </c>
      <c r="H115" s="17">
        <v>42735</v>
      </c>
      <c r="I115" s="9" t="s">
        <v>628</v>
      </c>
      <c r="J115" s="9" t="s">
        <v>628</v>
      </c>
      <c r="K115" s="9" t="s">
        <v>628</v>
      </c>
      <c r="L115" s="9" t="s">
        <v>628</v>
      </c>
    </row>
    <row r="116" spans="1:14" ht="127.5" customHeight="1" outlineLevel="1">
      <c r="A116" s="1">
        <f t="shared" si="6"/>
        <v>108</v>
      </c>
      <c r="B116" s="9" t="str">
        <f t="shared" si="7"/>
        <v>108.</v>
      </c>
      <c r="C116" s="24" t="s">
        <v>449</v>
      </c>
      <c r="D116" s="10"/>
      <c r="E116" s="16" t="s">
        <v>785</v>
      </c>
      <c r="F116" s="9" t="s">
        <v>450</v>
      </c>
      <c r="G116" s="17">
        <v>41640</v>
      </c>
      <c r="H116" s="77">
        <v>42735</v>
      </c>
      <c r="I116" s="21" t="s">
        <v>451</v>
      </c>
      <c r="J116" s="28">
        <v>4200000</v>
      </c>
      <c r="K116" s="28">
        <v>4811820</v>
      </c>
      <c r="L116" s="28">
        <v>4116000</v>
      </c>
    </row>
    <row r="117" spans="1:14" ht="108.75" customHeight="1" outlineLevel="1">
      <c r="A117" s="1">
        <f t="shared" si="6"/>
        <v>109</v>
      </c>
      <c r="B117" s="9" t="str">
        <f t="shared" si="7"/>
        <v>109.</v>
      </c>
      <c r="C117" s="24" t="s">
        <v>4</v>
      </c>
      <c r="D117" s="21" t="s">
        <v>640</v>
      </c>
      <c r="E117" s="16" t="s">
        <v>452</v>
      </c>
      <c r="F117" s="9" t="s">
        <v>628</v>
      </c>
      <c r="G117" s="9" t="s">
        <v>628</v>
      </c>
      <c r="H117" s="17">
        <v>42004</v>
      </c>
      <c r="I117" s="9" t="s">
        <v>628</v>
      </c>
      <c r="J117" s="9" t="s">
        <v>628</v>
      </c>
      <c r="K117" s="9" t="s">
        <v>628</v>
      </c>
      <c r="L117" s="9" t="s">
        <v>628</v>
      </c>
      <c r="M117" s="27"/>
      <c r="N117" s="27"/>
    </row>
    <row r="118" spans="1:14" ht="108.75" customHeight="1" outlineLevel="1">
      <c r="A118" s="1">
        <f>A117+1</f>
        <v>110</v>
      </c>
      <c r="B118" s="9" t="str">
        <f t="shared" si="7"/>
        <v>110.</v>
      </c>
      <c r="C118" s="24" t="s">
        <v>5</v>
      </c>
      <c r="D118" s="21" t="s">
        <v>640</v>
      </c>
      <c r="E118" s="16" t="s">
        <v>452</v>
      </c>
      <c r="F118" s="9" t="s">
        <v>628</v>
      </c>
      <c r="G118" s="9" t="s">
        <v>628</v>
      </c>
      <c r="H118" s="17">
        <v>42369</v>
      </c>
      <c r="I118" s="9" t="s">
        <v>628</v>
      </c>
      <c r="J118" s="9" t="s">
        <v>628</v>
      </c>
      <c r="K118" s="9" t="s">
        <v>628</v>
      </c>
      <c r="L118" s="9" t="s">
        <v>628</v>
      </c>
    </row>
    <row r="119" spans="1:14" ht="102.75" outlineLevel="1">
      <c r="A119" s="1">
        <f t="shared" si="6"/>
        <v>111</v>
      </c>
      <c r="B119" s="9" t="str">
        <f t="shared" si="7"/>
        <v>111.</v>
      </c>
      <c r="C119" s="24" t="s">
        <v>6</v>
      </c>
      <c r="D119" s="21" t="s">
        <v>640</v>
      </c>
      <c r="E119" s="16" t="s">
        <v>452</v>
      </c>
      <c r="F119" s="9" t="s">
        <v>628</v>
      </c>
      <c r="G119" s="9" t="s">
        <v>628</v>
      </c>
      <c r="H119" s="17">
        <v>42735</v>
      </c>
      <c r="I119" s="9" t="s">
        <v>628</v>
      </c>
      <c r="J119" s="9" t="s">
        <v>628</v>
      </c>
      <c r="K119" s="9" t="s">
        <v>628</v>
      </c>
      <c r="L119" s="9" t="s">
        <v>628</v>
      </c>
    </row>
    <row r="120" spans="1:14" ht="85.5" customHeight="1" outlineLevel="1">
      <c r="A120" s="1">
        <f t="shared" si="6"/>
        <v>112</v>
      </c>
      <c r="B120" s="9" t="str">
        <f t="shared" si="7"/>
        <v>112.</v>
      </c>
      <c r="C120" s="23" t="s">
        <v>453</v>
      </c>
      <c r="D120" s="10"/>
      <c r="E120" s="16" t="s">
        <v>435</v>
      </c>
      <c r="F120" s="9" t="s">
        <v>454</v>
      </c>
      <c r="G120" s="17">
        <v>41275</v>
      </c>
      <c r="H120" s="17">
        <v>44196</v>
      </c>
      <c r="I120" s="9" t="s">
        <v>628</v>
      </c>
      <c r="J120" s="28">
        <v>3223700</v>
      </c>
      <c r="K120" s="28">
        <f>K121+K125</f>
        <v>3217097.5</v>
      </c>
      <c r="L120" s="28">
        <f>L121+L125</f>
        <v>3253700</v>
      </c>
    </row>
    <row r="121" spans="1:14" ht="105.75" customHeight="1" outlineLevel="1">
      <c r="A121" s="1">
        <f t="shared" si="6"/>
        <v>113</v>
      </c>
      <c r="B121" s="9" t="str">
        <f t="shared" si="7"/>
        <v>113.</v>
      </c>
      <c r="C121" s="24" t="s">
        <v>455</v>
      </c>
      <c r="D121" s="10"/>
      <c r="E121" s="16" t="s">
        <v>435</v>
      </c>
      <c r="F121" s="9" t="s">
        <v>456</v>
      </c>
      <c r="G121" s="17">
        <v>41640</v>
      </c>
      <c r="H121" s="77">
        <v>42735</v>
      </c>
      <c r="I121" s="10" t="s">
        <v>457</v>
      </c>
      <c r="J121" s="28">
        <v>85025</v>
      </c>
      <c r="K121" s="28">
        <f>66025-6602.5</f>
        <v>59422.5</v>
      </c>
      <c r="L121" s="28">
        <v>66025</v>
      </c>
    </row>
    <row r="122" spans="1:14" ht="102" customHeight="1" outlineLevel="1">
      <c r="A122" s="1">
        <f t="shared" si="6"/>
        <v>114</v>
      </c>
      <c r="B122" s="9" t="str">
        <f t="shared" si="7"/>
        <v>114.</v>
      </c>
      <c r="C122" s="26" t="s">
        <v>458</v>
      </c>
      <c r="D122" s="10" t="s">
        <v>459</v>
      </c>
      <c r="E122" s="16" t="s">
        <v>435</v>
      </c>
      <c r="F122" s="9" t="s">
        <v>628</v>
      </c>
      <c r="G122" s="9" t="s">
        <v>628</v>
      </c>
      <c r="H122" s="17">
        <v>42004</v>
      </c>
      <c r="I122" s="9" t="s">
        <v>628</v>
      </c>
      <c r="J122" s="9" t="s">
        <v>628</v>
      </c>
      <c r="K122" s="9" t="s">
        <v>628</v>
      </c>
      <c r="L122" s="9" t="s">
        <v>628</v>
      </c>
      <c r="M122" s="27"/>
      <c r="N122" s="27"/>
    </row>
    <row r="123" spans="1:14" ht="108.75" customHeight="1" outlineLevel="1">
      <c r="A123" s="1">
        <f>A122+1</f>
        <v>115</v>
      </c>
      <c r="B123" s="9" t="str">
        <f t="shared" si="7"/>
        <v>115.</v>
      </c>
      <c r="C123" s="26" t="s">
        <v>460</v>
      </c>
      <c r="D123" s="10" t="s">
        <v>459</v>
      </c>
      <c r="E123" s="16" t="s">
        <v>435</v>
      </c>
      <c r="F123" s="9" t="s">
        <v>628</v>
      </c>
      <c r="G123" s="9" t="s">
        <v>628</v>
      </c>
      <c r="H123" s="17">
        <v>42369</v>
      </c>
      <c r="I123" s="9" t="s">
        <v>628</v>
      </c>
      <c r="J123" s="9" t="s">
        <v>628</v>
      </c>
      <c r="K123" s="9" t="s">
        <v>628</v>
      </c>
      <c r="L123" s="9" t="s">
        <v>628</v>
      </c>
    </row>
    <row r="124" spans="1:14" ht="110.25" customHeight="1" outlineLevel="1">
      <c r="A124" s="1">
        <f t="shared" si="6"/>
        <v>116</v>
      </c>
      <c r="B124" s="9" t="str">
        <f t="shared" si="7"/>
        <v>116.</v>
      </c>
      <c r="C124" s="26" t="s">
        <v>461</v>
      </c>
      <c r="D124" s="10" t="s">
        <v>459</v>
      </c>
      <c r="E124" s="16" t="s">
        <v>435</v>
      </c>
      <c r="F124" s="9" t="s">
        <v>628</v>
      </c>
      <c r="G124" s="9" t="s">
        <v>628</v>
      </c>
      <c r="H124" s="17">
        <v>42735</v>
      </c>
      <c r="I124" s="9" t="s">
        <v>628</v>
      </c>
      <c r="J124" s="9" t="s">
        <v>628</v>
      </c>
      <c r="K124" s="9" t="s">
        <v>628</v>
      </c>
      <c r="L124" s="9" t="s">
        <v>628</v>
      </c>
    </row>
    <row r="125" spans="1:14" ht="105.75" customHeight="1" outlineLevel="1">
      <c r="A125" s="1">
        <f t="shared" si="6"/>
        <v>117</v>
      </c>
      <c r="B125" s="9" t="str">
        <f t="shared" si="7"/>
        <v>117.</v>
      </c>
      <c r="C125" s="24" t="s">
        <v>462</v>
      </c>
      <c r="D125" s="10"/>
      <c r="E125" s="16" t="s">
        <v>785</v>
      </c>
      <c r="F125" s="9" t="s">
        <v>463</v>
      </c>
      <c r="G125" s="17">
        <v>41640</v>
      </c>
      <c r="H125" s="77">
        <v>42735</v>
      </c>
      <c r="I125" s="10" t="s">
        <v>464</v>
      </c>
      <c r="J125" s="28">
        <v>3138675</v>
      </c>
      <c r="K125" s="28">
        <v>3157675</v>
      </c>
      <c r="L125" s="28">
        <v>3187675</v>
      </c>
    </row>
    <row r="126" spans="1:14" ht="79.5" customHeight="1" outlineLevel="1">
      <c r="A126" s="1">
        <f t="shared" si="6"/>
        <v>118</v>
      </c>
      <c r="B126" s="9" t="str">
        <f t="shared" si="7"/>
        <v>118.</v>
      </c>
      <c r="C126" s="24" t="s">
        <v>465</v>
      </c>
      <c r="D126" s="10"/>
      <c r="E126" s="16" t="s">
        <v>466</v>
      </c>
      <c r="F126" s="32" t="s">
        <v>628</v>
      </c>
      <c r="G126" s="32" t="s">
        <v>628</v>
      </c>
      <c r="H126" s="33">
        <v>42004</v>
      </c>
      <c r="I126" s="32" t="s">
        <v>628</v>
      </c>
      <c r="J126" s="32" t="s">
        <v>628</v>
      </c>
      <c r="K126" s="9" t="s">
        <v>628</v>
      </c>
      <c r="L126" s="9" t="s">
        <v>628</v>
      </c>
      <c r="M126" s="27"/>
      <c r="N126" s="27"/>
    </row>
    <row r="127" spans="1:14" ht="82.5" customHeight="1" outlineLevel="1">
      <c r="A127" s="1">
        <f>A126+1</f>
        <v>119</v>
      </c>
      <c r="B127" s="9" t="str">
        <f t="shared" si="7"/>
        <v>119.</v>
      </c>
      <c r="C127" s="24" t="s">
        <v>467</v>
      </c>
      <c r="D127" s="10"/>
      <c r="E127" s="16" t="s">
        <v>466</v>
      </c>
      <c r="F127" s="32" t="s">
        <v>628</v>
      </c>
      <c r="G127" s="32" t="s">
        <v>628</v>
      </c>
      <c r="H127" s="33">
        <v>42369</v>
      </c>
      <c r="I127" s="32" t="s">
        <v>628</v>
      </c>
      <c r="J127" s="9" t="s">
        <v>628</v>
      </c>
      <c r="K127" s="32" t="s">
        <v>628</v>
      </c>
      <c r="L127" s="9" t="s">
        <v>628</v>
      </c>
    </row>
    <row r="128" spans="1:14" ht="80.25" customHeight="1" outlineLevel="1">
      <c r="A128" s="1">
        <f t="shared" si="6"/>
        <v>120</v>
      </c>
      <c r="B128" s="9" t="str">
        <f t="shared" si="7"/>
        <v>120.</v>
      </c>
      <c r="C128" s="24" t="s">
        <v>468</v>
      </c>
      <c r="D128" s="10"/>
      <c r="E128" s="16" t="s">
        <v>466</v>
      </c>
      <c r="F128" s="32" t="s">
        <v>628</v>
      </c>
      <c r="G128" s="32" t="s">
        <v>628</v>
      </c>
      <c r="H128" s="33">
        <v>42735</v>
      </c>
      <c r="I128" s="32" t="s">
        <v>628</v>
      </c>
      <c r="J128" s="9" t="s">
        <v>628</v>
      </c>
      <c r="K128" s="32" t="s">
        <v>628</v>
      </c>
      <c r="L128" s="9" t="s">
        <v>628</v>
      </c>
    </row>
    <row r="129" spans="1:14" ht="80.25" customHeight="1" outlineLevel="1">
      <c r="A129" s="1">
        <f t="shared" si="6"/>
        <v>121</v>
      </c>
      <c r="B129" s="9" t="str">
        <f t="shared" si="7"/>
        <v>121.</v>
      </c>
      <c r="C129" s="23" t="s">
        <v>469</v>
      </c>
      <c r="D129" s="10"/>
      <c r="E129" s="16" t="s">
        <v>470</v>
      </c>
      <c r="F129" s="9" t="s">
        <v>471</v>
      </c>
      <c r="G129" s="17">
        <v>41275</v>
      </c>
      <c r="H129" s="17">
        <v>44196</v>
      </c>
      <c r="I129" s="9" t="s">
        <v>628</v>
      </c>
      <c r="J129" s="28">
        <v>1158914.0000000002</v>
      </c>
      <c r="K129" s="28">
        <v>1060879.6000000001</v>
      </c>
      <c r="L129" s="28">
        <v>1199587.7</v>
      </c>
    </row>
    <row r="130" spans="1:14" ht="109.5" customHeight="1" outlineLevel="1">
      <c r="A130" s="1">
        <f t="shared" si="6"/>
        <v>122</v>
      </c>
      <c r="B130" s="9" t="str">
        <f t="shared" si="7"/>
        <v>122.</v>
      </c>
      <c r="C130" s="24" t="s">
        <v>472</v>
      </c>
      <c r="D130" s="10"/>
      <c r="E130" s="16" t="s">
        <v>470</v>
      </c>
      <c r="F130" s="9" t="s">
        <v>473</v>
      </c>
      <c r="G130" s="17">
        <v>41640</v>
      </c>
      <c r="H130" s="77">
        <v>42735</v>
      </c>
      <c r="I130" s="21" t="s">
        <v>474</v>
      </c>
      <c r="J130" s="28">
        <v>1136114.0000000002</v>
      </c>
      <c r="K130" s="28">
        <f>K129-K133</f>
        <v>1051879.6000000001</v>
      </c>
      <c r="L130" s="28">
        <f>L129-L133</f>
        <v>1189587.7</v>
      </c>
    </row>
    <row r="131" spans="1:14" ht="74.25" customHeight="1" outlineLevel="1">
      <c r="A131" s="1">
        <f t="shared" si="6"/>
        <v>123</v>
      </c>
      <c r="B131" s="9" t="str">
        <f t="shared" si="7"/>
        <v>123.</v>
      </c>
      <c r="C131" s="24" t="s">
        <v>475</v>
      </c>
      <c r="D131" s="10"/>
      <c r="E131" s="16" t="s">
        <v>476</v>
      </c>
      <c r="F131" s="9" t="s">
        <v>628</v>
      </c>
      <c r="G131" s="9" t="s">
        <v>628</v>
      </c>
      <c r="H131" s="77">
        <v>42369</v>
      </c>
      <c r="I131" s="9" t="s">
        <v>628</v>
      </c>
      <c r="J131" s="9" t="s">
        <v>628</v>
      </c>
      <c r="K131" s="9" t="s">
        <v>628</v>
      </c>
      <c r="L131" s="9" t="s">
        <v>628</v>
      </c>
    </row>
    <row r="132" spans="1:14" ht="68.25" customHeight="1" outlineLevel="1">
      <c r="A132" s="1">
        <f t="shared" si="6"/>
        <v>124</v>
      </c>
      <c r="B132" s="9" t="str">
        <f t="shared" si="7"/>
        <v>124.</v>
      </c>
      <c r="C132" s="24" t="s">
        <v>477</v>
      </c>
      <c r="D132" s="10"/>
      <c r="E132" s="16" t="s">
        <v>476</v>
      </c>
      <c r="F132" s="9" t="s">
        <v>628</v>
      </c>
      <c r="G132" s="9" t="s">
        <v>628</v>
      </c>
      <c r="H132" s="77">
        <v>42735</v>
      </c>
      <c r="I132" s="9" t="s">
        <v>628</v>
      </c>
      <c r="J132" s="9" t="s">
        <v>628</v>
      </c>
      <c r="K132" s="9" t="s">
        <v>628</v>
      </c>
      <c r="L132" s="9" t="s">
        <v>628</v>
      </c>
    </row>
    <row r="133" spans="1:14" ht="106.9" customHeight="1" outlineLevel="1">
      <c r="A133" s="1">
        <f t="shared" si="6"/>
        <v>125</v>
      </c>
      <c r="B133" s="9" t="str">
        <f t="shared" si="7"/>
        <v>125.</v>
      </c>
      <c r="C133" s="24" t="s">
        <v>478</v>
      </c>
      <c r="D133" s="10"/>
      <c r="E133" s="16" t="s">
        <v>479</v>
      </c>
      <c r="F133" s="9" t="s">
        <v>473</v>
      </c>
      <c r="G133" s="17">
        <v>41640</v>
      </c>
      <c r="H133" s="77">
        <v>42735</v>
      </c>
      <c r="I133" s="10" t="s">
        <v>480</v>
      </c>
      <c r="J133" s="28">
        <v>22800</v>
      </c>
      <c r="K133" s="28">
        <f>10000-1000</f>
        <v>9000</v>
      </c>
      <c r="L133" s="28">
        <v>10000</v>
      </c>
    </row>
    <row r="134" spans="1:14" ht="103.5" customHeight="1" outlineLevel="1">
      <c r="A134" s="1">
        <f t="shared" si="6"/>
        <v>126</v>
      </c>
      <c r="B134" s="9" t="str">
        <f t="shared" si="7"/>
        <v>126.</v>
      </c>
      <c r="C134" s="24" t="s">
        <v>7</v>
      </c>
      <c r="D134" s="10"/>
      <c r="E134" s="16" t="s">
        <v>476</v>
      </c>
      <c r="F134" s="9" t="s">
        <v>628</v>
      </c>
      <c r="G134" s="9" t="s">
        <v>628</v>
      </c>
      <c r="H134" s="77">
        <v>42004</v>
      </c>
      <c r="I134" s="9" t="s">
        <v>628</v>
      </c>
      <c r="J134" s="9" t="s">
        <v>628</v>
      </c>
      <c r="K134" s="9" t="s">
        <v>628</v>
      </c>
      <c r="L134" s="9" t="s">
        <v>628</v>
      </c>
      <c r="M134" s="27"/>
      <c r="N134" s="27"/>
    </row>
    <row r="135" spans="1:14" ht="103.5" customHeight="1" outlineLevel="1">
      <c r="A135" s="1">
        <f>A134+1</f>
        <v>127</v>
      </c>
      <c r="B135" s="9" t="str">
        <f t="shared" si="7"/>
        <v>127.</v>
      </c>
      <c r="C135" s="24" t="s">
        <v>8</v>
      </c>
      <c r="D135" s="10"/>
      <c r="E135" s="16" t="s">
        <v>476</v>
      </c>
      <c r="F135" s="9" t="s">
        <v>628</v>
      </c>
      <c r="G135" s="9" t="s">
        <v>628</v>
      </c>
      <c r="H135" s="77">
        <v>42369</v>
      </c>
      <c r="I135" s="9" t="s">
        <v>628</v>
      </c>
      <c r="J135" s="9" t="s">
        <v>628</v>
      </c>
      <c r="K135" s="9" t="s">
        <v>628</v>
      </c>
      <c r="L135" s="9" t="s">
        <v>628</v>
      </c>
    </row>
    <row r="136" spans="1:14" ht="104.25" customHeight="1" outlineLevel="1">
      <c r="A136" s="1">
        <f t="shared" si="6"/>
        <v>128</v>
      </c>
      <c r="B136" s="9" t="str">
        <f t="shared" si="7"/>
        <v>128.</v>
      </c>
      <c r="C136" s="24" t="s">
        <v>9</v>
      </c>
      <c r="D136" s="10"/>
      <c r="E136" s="16" t="s">
        <v>476</v>
      </c>
      <c r="F136" s="9" t="s">
        <v>628</v>
      </c>
      <c r="G136" s="9" t="s">
        <v>628</v>
      </c>
      <c r="H136" s="77">
        <v>42735</v>
      </c>
      <c r="I136" s="9" t="s">
        <v>628</v>
      </c>
      <c r="J136" s="9" t="s">
        <v>628</v>
      </c>
      <c r="K136" s="9" t="s">
        <v>628</v>
      </c>
      <c r="L136" s="9" t="s">
        <v>628</v>
      </c>
    </row>
    <row r="137" spans="1:14" ht="108.75" customHeight="1" outlineLevel="1">
      <c r="A137" s="1">
        <f t="shared" si="6"/>
        <v>129</v>
      </c>
      <c r="B137" s="9" t="str">
        <f t="shared" si="7"/>
        <v>129.</v>
      </c>
      <c r="C137" s="23" t="s">
        <v>481</v>
      </c>
      <c r="D137" s="10"/>
      <c r="E137" s="16" t="s">
        <v>435</v>
      </c>
      <c r="F137" s="9" t="s">
        <v>482</v>
      </c>
      <c r="G137" s="17">
        <v>41275</v>
      </c>
      <c r="H137" s="17">
        <v>44196</v>
      </c>
      <c r="I137" s="9" t="s">
        <v>628</v>
      </c>
      <c r="J137" s="28">
        <v>512977.6</v>
      </c>
      <c r="K137" s="28">
        <f>K138+K142</f>
        <v>596679.80000000005</v>
      </c>
      <c r="L137" s="28">
        <f>L138+L142</f>
        <v>655815.19999999995</v>
      </c>
    </row>
    <row r="138" spans="1:14" ht="87.75" customHeight="1" outlineLevel="1">
      <c r="A138" s="1">
        <f t="shared" si="6"/>
        <v>130</v>
      </c>
      <c r="B138" s="9" t="str">
        <f t="shared" si="7"/>
        <v>130.</v>
      </c>
      <c r="C138" s="24" t="s">
        <v>483</v>
      </c>
      <c r="D138" s="10"/>
      <c r="E138" s="16" t="s">
        <v>435</v>
      </c>
      <c r="F138" s="9" t="s">
        <v>484</v>
      </c>
      <c r="G138" s="17">
        <v>41640</v>
      </c>
      <c r="H138" s="77">
        <v>42735</v>
      </c>
      <c r="I138" s="10" t="s">
        <v>485</v>
      </c>
      <c r="J138" s="28">
        <v>208119.5</v>
      </c>
      <c r="K138" s="28">
        <f>358119.5-35812</f>
        <v>322307.5</v>
      </c>
      <c r="L138" s="28">
        <v>350957.1</v>
      </c>
    </row>
    <row r="139" spans="1:14" ht="95.25" customHeight="1" outlineLevel="1">
      <c r="A139" s="1">
        <f>A138+1</f>
        <v>131</v>
      </c>
      <c r="B139" s="9" t="str">
        <f t="shared" si="7"/>
        <v>131.</v>
      </c>
      <c r="C139" s="31" t="s">
        <v>486</v>
      </c>
      <c r="D139" s="21" t="s">
        <v>640</v>
      </c>
      <c r="E139" s="16" t="s">
        <v>435</v>
      </c>
      <c r="F139" s="9" t="s">
        <v>628</v>
      </c>
      <c r="G139" s="9" t="s">
        <v>628</v>
      </c>
      <c r="H139" s="77">
        <v>42004</v>
      </c>
      <c r="I139" s="9" t="s">
        <v>628</v>
      </c>
      <c r="J139" s="9" t="s">
        <v>628</v>
      </c>
      <c r="K139" s="9" t="s">
        <v>628</v>
      </c>
      <c r="L139" s="9" t="s">
        <v>628</v>
      </c>
      <c r="M139" s="27"/>
      <c r="N139" s="27"/>
    </row>
    <row r="140" spans="1:14" ht="95.25" customHeight="1" outlineLevel="1">
      <c r="A140" s="1">
        <f>A139+1</f>
        <v>132</v>
      </c>
      <c r="B140" s="9" t="str">
        <f t="shared" si="7"/>
        <v>132.</v>
      </c>
      <c r="C140" s="31" t="s">
        <v>487</v>
      </c>
      <c r="D140" s="21" t="s">
        <v>640</v>
      </c>
      <c r="E140" s="16" t="s">
        <v>435</v>
      </c>
      <c r="F140" s="9" t="s">
        <v>628</v>
      </c>
      <c r="G140" s="9" t="s">
        <v>628</v>
      </c>
      <c r="H140" s="77">
        <v>42369</v>
      </c>
      <c r="I140" s="9" t="s">
        <v>628</v>
      </c>
      <c r="J140" s="9" t="s">
        <v>628</v>
      </c>
      <c r="K140" s="9" t="s">
        <v>628</v>
      </c>
      <c r="L140" s="9" t="s">
        <v>628</v>
      </c>
    </row>
    <row r="141" spans="1:14" ht="95.25" customHeight="1" outlineLevel="1">
      <c r="A141" s="1">
        <f t="shared" si="6"/>
        <v>133</v>
      </c>
      <c r="B141" s="9" t="str">
        <f t="shared" si="7"/>
        <v>133.</v>
      </c>
      <c r="C141" s="31" t="s">
        <v>488</v>
      </c>
      <c r="D141" s="21" t="s">
        <v>640</v>
      </c>
      <c r="E141" s="16" t="s">
        <v>435</v>
      </c>
      <c r="F141" s="9" t="s">
        <v>628</v>
      </c>
      <c r="G141" s="9" t="s">
        <v>628</v>
      </c>
      <c r="H141" s="77">
        <v>42735</v>
      </c>
      <c r="I141" s="9" t="s">
        <v>628</v>
      </c>
      <c r="J141" s="9" t="s">
        <v>628</v>
      </c>
      <c r="K141" s="9" t="s">
        <v>628</v>
      </c>
      <c r="L141" s="9" t="s">
        <v>628</v>
      </c>
    </row>
    <row r="142" spans="1:14" ht="105" customHeight="1" outlineLevel="1">
      <c r="A142" s="1">
        <f t="shared" si="6"/>
        <v>134</v>
      </c>
      <c r="B142" s="9" t="str">
        <f t="shared" si="7"/>
        <v>134.</v>
      </c>
      <c r="C142" s="76" t="s">
        <v>489</v>
      </c>
      <c r="D142" s="10"/>
      <c r="E142" s="16" t="s">
        <v>470</v>
      </c>
      <c r="F142" s="9" t="s">
        <v>490</v>
      </c>
      <c r="G142" s="17">
        <v>41640</v>
      </c>
      <c r="H142" s="77">
        <v>42735</v>
      </c>
      <c r="I142" s="10" t="s">
        <v>491</v>
      </c>
      <c r="J142" s="28">
        <v>304858.09999999998</v>
      </c>
      <c r="K142" s="28">
        <f>304858.1-30485.8</f>
        <v>274372.3</v>
      </c>
      <c r="L142" s="28">
        <v>304858.09999999998</v>
      </c>
    </row>
    <row r="143" spans="1:14" ht="116.25" customHeight="1" outlineLevel="1">
      <c r="A143" s="1">
        <f t="shared" si="6"/>
        <v>135</v>
      </c>
      <c r="B143" s="9" t="str">
        <f t="shared" si="7"/>
        <v>135.</v>
      </c>
      <c r="C143" s="76" t="s">
        <v>10</v>
      </c>
      <c r="D143" s="10"/>
      <c r="E143" s="16" t="s">
        <v>797</v>
      </c>
      <c r="F143" s="9" t="s">
        <v>628</v>
      </c>
      <c r="G143" s="9" t="s">
        <v>628</v>
      </c>
      <c r="H143" s="77">
        <v>42369</v>
      </c>
      <c r="I143" s="9" t="s">
        <v>628</v>
      </c>
      <c r="J143" s="9" t="s">
        <v>628</v>
      </c>
      <c r="K143" s="9" t="s">
        <v>628</v>
      </c>
      <c r="L143" s="9" t="s">
        <v>628</v>
      </c>
      <c r="M143" s="69"/>
      <c r="N143" s="71"/>
    </row>
    <row r="144" spans="1:14" ht="111.75" customHeight="1" outlineLevel="1">
      <c r="A144" s="1">
        <f t="shared" si="6"/>
        <v>136</v>
      </c>
      <c r="B144" s="9" t="str">
        <f t="shared" si="7"/>
        <v>136.</v>
      </c>
      <c r="C144" s="76" t="s">
        <v>2</v>
      </c>
      <c r="D144" s="10"/>
      <c r="E144" s="16" t="s">
        <v>797</v>
      </c>
      <c r="F144" s="9" t="s">
        <v>628</v>
      </c>
      <c r="G144" s="9" t="s">
        <v>628</v>
      </c>
      <c r="H144" s="77">
        <v>42735</v>
      </c>
      <c r="I144" s="9" t="s">
        <v>628</v>
      </c>
      <c r="J144" s="9" t="s">
        <v>628</v>
      </c>
      <c r="K144" s="9" t="s">
        <v>628</v>
      </c>
      <c r="L144" s="9" t="s">
        <v>628</v>
      </c>
      <c r="M144" s="69"/>
      <c r="N144" s="71"/>
    </row>
    <row r="145" spans="1:14" ht="75.75" customHeight="1" outlineLevel="1">
      <c r="A145" s="1">
        <f t="shared" si="6"/>
        <v>137</v>
      </c>
      <c r="B145" s="9" t="str">
        <f t="shared" si="7"/>
        <v>137.</v>
      </c>
      <c r="C145" s="74" t="s">
        <v>492</v>
      </c>
      <c r="D145" s="10"/>
      <c r="E145" s="16" t="s">
        <v>435</v>
      </c>
      <c r="F145" s="78" t="s">
        <v>493</v>
      </c>
      <c r="G145" s="17">
        <v>41275</v>
      </c>
      <c r="H145" s="17">
        <v>44196</v>
      </c>
      <c r="I145" s="9" t="s">
        <v>628</v>
      </c>
      <c r="J145" s="28">
        <v>3201522.7</v>
      </c>
      <c r="K145" s="28">
        <v>1521688.4000000001</v>
      </c>
      <c r="L145" s="28">
        <v>1710591.5000000002</v>
      </c>
    </row>
    <row r="146" spans="1:14" ht="146.25" customHeight="1" outlineLevel="1">
      <c r="A146" s="1">
        <f t="shared" si="6"/>
        <v>138</v>
      </c>
      <c r="B146" s="9" t="str">
        <f t="shared" si="7"/>
        <v>138.</v>
      </c>
      <c r="C146" s="79" t="s">
        <v>494</v>
      </c>
      <c r="D146" s="80"/>
      <c r="E146" s="39" t="s">
        <v>435</v>
      </c>
      <c r="F146" s="49" t="s">
        <v>495</v>
      </c>
      <c r="G146" s="17">
        <v>41640</v>
      </c>
      <c r="H146" s="81">
        <v>42735</v>
      </c>
      <c r="I146" s="36" t="s">
        <v>496</v>
      </c>
      <c r="J146" s="82">
        <v>3151874.5999999996</v>
      </c>
      <c r="K146" s="82">
        <f>K145-K149</f>
        <v>1492374.8</v>
      </c>
      <c r="L146" s="82">
        <f>L145-L149</f>
        <v>1678672.2000000002</v>
      </c>
    </row>
    <row r="147" spans="1:14" ht="105" customHeight="1" outlineLevel="1">
      <c r="A147" s="1">
        <f t="shared" si="6"/>
        <v>139</v>
      </c>
      <c r="B147" s="9" t="str">
        <f t="shared" si="7"/>
        <v>139.</v>
      </c>
      <c r="C147" s="51" t="s">
        <v>497</v>
      </c>
      <c r="D147" s="80"/>
      <c r="E147" s="39" t="s">
        <v>435</v>
      </c>
      <c r="F147" s="17" t="s">
        <v>664</v>
      </c>
      <c r="G147" s="17" t="s">
        <v>664</v>
      </c>
      <c r="H147" s="17">
        <v>42050</v>
      </c>
      <c r="I147" s="21" t="s">
        <v>664</v>
      </c>
      <c r="J147" s="9" t="s">
        <v>628</v>
      </c>
      <c r="K147" s="17" t="s">
        <v>664</v>
      </c>
      <c r="L147" s="9" t="s">
        <v>628</v>
      </c>
    </row>
    <row r="148" spans="1:14" ht="101.25" customHeight="1" outlineLevel="1">
      <c r="A148" s="1">
        <f t="shared" si="6"/>
        <v>140</v>
      </c>
      <c r="B148" s="9" t="str">
        <f t="shared" si="7"/>
        <v>140.</v>
      </c>
      <c r="C148" s="31" t="s">
        <v>498</v>
      </c>
      <c r="D148" s="83"/>
      <c r="E148" s="16" t="s">
        <v>435</v>
      </c>
      <c r="F148" s="17" t="s">
        <v>664</v>
      </c>
      <c r="G148" s="17" t="s">
        <v>664</v>
      </c>
      <c r="H148" s="17">
        <v>42415</v>
      </c>
      <c r="I148" s="21" t="s">
        <v>664</v>
      </c>
      <c r="J148" s="9" t="s">
        <v>628</v>
      </c>
      <c r="K148" s="17" t="s">
        <v>664</v>
      </c>
      <c r="L148" s="9" t="s">
        <v>628</v>
      </c>
    </row>
    <row r="149" spans="1:14" ht="98.25" customHeight="1" outlineLevel="1">
      <c r="A149" s="1">
        <f t="shared" si="6"/>
        <v>141</v>
      </c>
      <c r="B149" s="9" t="str">
        <f t="shared" si="7"/>
        <v>141.</v>
      </c>
      <c r="C149" s="76" t="s">
        <v>499</v>
      </c>
      <c r="D149" s="10"/>
      <c r="E149" s="16" t="s">
        <v>470</v>
      </c>
      <c r="F149" s="61" t="s">
        <v>704</v>
      </c>
      <c r="G149" s="17">
        <v>41640</v>
      </c>
      <c r="H149" s="77">
        <v>42735</v>
      </c>
      <c r="I149" s="10" t="s">
        <v>500</v>
      </c>
      <c r="J149" s="28">
        <v>49648.1</v>
      </c>
      <c r="K149" s="44">
        <v>29313.600000000002</v>
      </c>
      <c r="L149" s="44">
        <v>31919.3</v>
      </c>
    </row>
    <row r="150" spans="1:14" ht="108" customHeight="1">
      <c r="A150" s="1">
        <f t="shared" si="6"/>
        <v>142</v>
      </c>
      <c r="B150" s="9" t="str">
        <f t="shared" si="7"/>
        <v>142.</v>
      </c>
      <c r="C150" s="84" t="s">
        <v>501</v>
      </c>
      <c r="D150" s="15"/>
      <c r="E150" s="16" t="s">
        <v>502</v>
      </c>
      <c r="F150" s="17" t="s">
        <v>664</v>
      </c>
      <c r="G150" s="17" t="s">
        <v>664</v>
      </c>
      <c r="H150" s="17">
        <v>42353</v>
      </c>
      <c r="I150" s="21" t="s">
        <v>664</v>
      </c>
      <c r="J150" s="9" t="s">
        <v>628</v>
      </c>
      <c r="K150" s="17" t="s">
        <v>664</v>
      </c>
      <c r="L150" s="9" t="s">
        <v>628</v>
      </c>
    </row>
    <row r="151" spans="1:14" ht="87.75" customHeight="1">
      <c r="A151" s="1">
        <f t="shared" si="6"/>
        <v>143</v>
      </c>
      <c r="B151" s="9" t="str">
        <f t="shared" si="7"/>
        <v>143.</v>
      </c>
      <c r="C151" s="84" t="s">
        <v>503</v>
      </c>
      <c r="D151" s="15"/>
      <c r="E151" s="16" t="s">
        <v>504</v>
      </c>
      <c r="F151" s="17" t="s">
        <v>664</v>
      </c>
      <c r="G151" s="17" t="s">
        <v>664</v>
      </c>
      <c r="H151" s="17">
        <v>42353</v>
      </c>
      <c r="I151" s="21" t="s">
        <v>664</v>
      </c>
      <c r="J151" s="9" t="s">
        <v>628</v>
      </c>
      <c r="K151" s="17" t="s">
        <v>664</v>
      </c>
      <c r="L151" s="9" t="s">
        <v>628</v>
      </c>
    </row>
    <row r="152" spans="1:14" ht="51" customHeight="1">
      <c r="A152" s="1">
        <f t="shared" si="6"/>
        <v>144</v>
      </c>
      <c r="B152" s="9" t="str">
        <f t="shared" si="7"/>
        <v>144.</v>
      </c>
      <c r="C152" s="15" t="s">
        <v>505</v>
      </c>
      <c r="D152" s="9" t="s">
        <v>664</v>
      </c>
      <c r="E152" s="22" t="s">
        <v>506</v>
      </c>
      <c r="F152" s="9" t="s">
        <v>664</v>
      </c>
      <c r="G152" s="17">
        <v>41275</v>
      </c>
      <c r="H152" s="17">
        <v>44196</v>
      </c>
      <c r="I152" s="9" t="s">
        <v>664</v>
      </c>
      <c r="J152" s="18">
        <v>15583011.600000001</v>
      </c>
      <c r="K152" s="85">
        <f>K153+K168+K176+K198</f>
        <v>16006993.4</v>
      </c>
      <c r="L152" s="85">
        <f>L153+L168+L176+L198</f>
        <v>15790949.299999999</v>
      </c>
      <c r="M152" s="30"/>
    </row>
    <row r="153" spans="1:14" ht="57" customHeight="1" outlineLevel="1">
      <c r="A153" s="1">
        <f t="shared" ref="A153:A216" si="8">A152+1</f>
        <v>145</v>
      </c>
      <c r="B153" s="9" t="str">
        <f t="shared" si="7"/>
        <v>145.</v>
      </c>
      <c r="C153" s="23" t="s">
        <v>507</v>
      </c>
      <c r="D153" s="86"/>
      <c r="E153" s="22" t="s">
        <v>508</v>
      </c>
      <c r="F153" s="9" t="s">
        <v>509</v>
      </c>
      <c r="G153" s="17">
        <v>41275</v>
      </c>
      <c r="H153" s="17">
        <v>44196</v>
      </c>
      <c r="I153" s="9" t="s">
        <v>664</v>
      </c>
      <c r="J153" s="44">
        <v>572104.30000000005</v>
      </c>
      <c r="K153" s="44">
        <f>K154+K161</f>
        <v>794287.39999999991</v>
      </c>
      <c r="L153" s="44">
        <f>L154+L161</f>
        <v>573942.89999999991</v>
      </c>
    </row>
    <row r="154" spans="1:14" ht="102.75" customHeight="1" outlineLevel="1">
      <c r="A154" s="1">
        <f t="shared" si="8"/>
        <v>146</v>
      </c>
      <c r="B154" s="9" t="str">
        <f t="shared" si="7"/>
        <v>146.</v>
      </c>
      <c r="C154" s="24" t="s">
        <v>510</v>
      </c>
      <c r="D154" s="10"/>
      <c r="E154" s="22" t="s">
        <v>511</v>
      </c>
      <c r="F154" s="9" t="s">
        <v>512</v>
      </c>
      <c r="G154" s="17">
        <v>41640</v>
      </c>
      <c r="H154" s="17">
        <v>42735</v>
      </c>
      <c r="I154" s="10" t="s">
        <v>513</v>
      </c>
      <c r="J154" s="28">
        <v>134868.4</v>
      </c>
      <c r="K154" s="44">
        <v>10510.7</v>
      </c>
      <c r="L154" s="44">
        <v>10252.700000000001</v>
      </c>
    </row>
    <row r="155" spans="1:14" ht="85.5" customHeight="1" outlineLevel="1">
      <c r="A155" s="1">
        <f t="shared" si="8"/>
        <v>147</v>
      </c>
      <c r="B155" s="9" t="str">
        <f t="shared" si="7"/>
        <v>147.</v>
      </c>
      <c r="C155" s="26" t="s">
        <v>514</v>
      </c>
      <c r="D155" s="87"/>
      <c r="E155" s="22" t="s">
        <v>515</v>
      </c>
      <c r="F155" s="9" t="s">
        <v>664</v>
      </c>
      <c r="G155" s="9" t="s">
        <v>628</v>
      </c>
      <c r="H155" s="17">
        <v>41680</v>
      </c>
      <c r="I155" s="9" t="s">
        <v>664</v>
      </c>
      <c r="J155" s="9" t="s">
        <v>664</v>
      </c>
      <c r="K155" s="9" t="s">
        <v>628</v>
      </c>
      <c r="L155" s="9" t="s">
        <v>628</v>
      </c>
      <c r="M155" s="27"/>
      <c r="N155" s="27"/>
    </row>
    <row r="156" spans="1:14" ht="85.5" customHeight="1" outlineLevel="1">
      <c r="A156" s="1">
        <f>A155+1</f>
        <v>148</v>
      </c>
      <c r="B156" s="9" t="str">
        <f t="shared" si="7"/>
        <v>148.</v>
      </c>
      <c r="C156" s="26" t="s">
        <v>516</v>
      </c>
      <c r="D156" s="87"/>
      <c r="E156" s="22" t="s">
        <v>517</v>
      </c>
      <c r="F156" s="9" t="s">
        <v>664</v>
      </c>
      <c r="G156" s="9" t="s">
        <v>628</v>
      </c>
      <c r="H156" s="17">
        <v>42045</v>
      </c>
      <c r="I156" s="9" t="s">
        <v>664</v>
      </c>
      <c r="J156" s="9" t="s">
        <v>628</v>
      </c>
      <c r="K156" s="9" t="s">
        <v>664</v>
      </c>
      <c r="L156" s="9" t="s">
        <v>628</v>
      </c>
    </row>
    <row r="157" spans="1:14" ht="81.75" customHeight="1" outlineLevel="1">
      <c r="A157" s="1">
        <f t="shared" si="8"/>
        <v>149</v>
      </c>
      <c r="B157" s="9" t="str">
        <f t="shared" si="7"/>
        <v>149.</v>
      </c>
      <c r="C157" s="26" t="s">
        <v>518</v>
      </c>
      <c r="D157" s="87"/>
      <c r="E157" s="22" t="s">
        <v>517</v>
      </c>
      <c r="F157" s="9" t="s">
        <v>628</v>
      </c>
      <c r="G157" s="9" t="s">
        <v>628</v>
      </c>
      <c r="H157" s="17">
        <v>42410</v>
      </c>
      <c r="I157" s="9" t="s">
        <v>664</v>
      </c>
      <c r="J157" s="9" t="s">
        <v>628</v>
      </c>
      <c r="K157" s="9" t="s">
        <v>664</v>
      </c>
      <c r="L157" s="9" t="s">
        <v>628</v>
      </c>
    </row>
    <row r="158" spans="1:14" ht="69" customHeight="1" outlineLevel="1">
      <c r="A158" s="1">
        <f t="shared" si="8"/>
        <v>150</v>
      </c>
      <c r="B158" s="9" t="str">
        <f t="shared" si="7"/>
        <v>150.</v>
      </c>
      <c r="C158" s="26" t="s">
        <v>519</v>
      </c>
      <c r="D158" s="87"/>
      <c r="E158" s="22" t="s">
        <v>520</v>
      </c>
      <c r="F158" s="9" t="s">
        <v>628</v>
      </c>
      <c r="G158" s="9" t="s">
        <v>628</v>
      </c>
      <c r="H158" s="17">
        <v>42004</v>
      </c>
      <c r="I158" s="9" t="s">
        <v>664</v>
      </c>
      <c r="J158" s="9" t="s">
        <v>664</v>
      </c>
      <c r="K158" s="9" t="s">
        <v>628</v>
      </c>
      <c r="L158" s="9" t="s">
        <v>628</v>
      </c>
      <c r="M158" s="27"/>
      <c r="N158" s="27"/>
    </row>
    <row r="159" spans="1:14" ht="69" customHeight="1" outlineLevel="1">
      <c r="A159" s="1">
        <f>A158+1</f>
        <v>151</v>
      </c>
      <c r="B159" s="9" t="str">
        <f t="shared" ref="B159:B222" si="9">A159&amp;"."</f>
        <v>151.</v>
      </c>
      <c r="C159" s="26" t="s">
        <v>521</v>
      </c>
      <c r="D159" s="87"/>
      <c r="E159" s="22" t="s">
        <v>517</v>
      </c>
      <c r="F159" s="9" t="s">
        <v>628</v>
      </c>
      <c r="G159" s="9" t="s">
        <v>628</v>
      </c>
      <c r="H159" s="17">
        <v>42369</v>
      </c>
      <c r="I159" s="9" t="s">
        <v>664</v>
      </c>
      <c r="J159" s="9" t="s">
        <v>628</v>
      </c>
      <c r="K159" s="9" t="s">
        <v>664</v>
      </c>
      <c r="L159" s="9" t="s">
        <v>628</v>
      </c>
    </row>
    <row r="160" spans="1:14" ht="75" customHeight="1" outlineLevel="1">
      <c r="A160" s="1">
        <f t="shared" si="8"/>
        <v>152</v>
      </c>
      <c r="B160" s="9" t="str">
        <f t="shared" si="9"/>
        <v>152.</v>
      </c>
      <c r="C160" s="26" t="s">
        <v>522</v>
      </c>
      <c r="D160" s="87"/>
      <c r="E160" s="22" t="s">
        <v>517</v>
      </c>
      <c r="F160" s="9" t="s">
        <v>628</v>
      </c>
      <c r="G160" s="9" t="s">
        <v>628</v>
      </c>
      <c r="H160" s="17">
        <v>42735</v>
      </c>
      <c r="I160" s="9" t="s">
        <v>664</v>
      </c>
      <c r="J160" s="9" t="s">
        <v>628</v>
      </c>
      <c r="K160" s="9" t="s">
        <v>664</v>
      </c>
      <c r="L160" s="9" t="s">
        <v>628</v>
      </c>
    </row>
    <row r="161" spans="1:14" ht="95.25" customHeight="1" outlineLevel="1">
      <c r="A161" s="1">
        <f t="shared" si="8"/>
        <v>153</v>
      </c>
      <c r="B161" s="9" t="str">
        <f t="shared" si="9"/>
        <v>153.</v>
      </c>
      <c r="C161" s="76" t="s">
        <v>523</v>
      </c>
      <c r="D161" s="10"/>
      <c r="E161" s="22" t="s">
        <v>524</v>
      </c>
      <c r="F161" s="9" t="s">
        <v>512</v>
      </c>
      <c r="G161" s="17">
        <v>41640</v>
      </c>
      <c r="H161" s="17">
        <v>42735</v>
      </c>
      <c r="I161" s="10" t="s">
        <v>525</v>
      </c>
      <c r="J161" s="28">
        <v>437235.9</v>
      </c>
      <c r="K161" s="28">
        <v>783776.7</v>
      </c>
      <c r="L161" s="28">
        <v>563690.19999999995</v>
      </c>
    </row>
    <row r="162" spans="1:14" ht="81" customHeight="1" outlineLevel="1">
      <c r="A162" s="1">
        <f t="shared" si="8"/>
        <v>154</v>
      </c>
      <c r="B162" s="9" t="str">
        <f t="shared" si="9"/>
        <v>154.</v>
      </c>
      <c r="C162" s="26" t="s">
        <v>526</v>
      </c>
      <c r="D162" s="87"/>
      <c r="E162" s="22" t="s">
        <v>527</v>
      </c>
      <c r="F162" s="9" t="s">
        <v>664</v>
      </c>
      <c r="G162" s="9" t="s">
        <v>664</v>
      </c>
      <c r="H162" s="17">
        <v>41680</v>
      </c>
      <c r="I162" s="9" t="s">
        <v>664</v>
      </c>
      <c r="J162" s="9" t="s">
        <v>664</v>
      </c>
      <c r="K162" s="9" t="s">
        <v>628</v>
      </c>
      <c r="L162" s="9" t="s">
        <v>628</v>
      </c>
      <c r="M162" s="27"/>
      <c r="N162" s="27"/>
    </row>
    <row r="163" spans="1:14" ht="81" customHeight="1" outlineLevel="1">
      <c r="A163" s="1">
        <f>A162+1</f>
        <v>155</v>
      </c>
      <c r="B163" s="9" t="str">
        <f t="shared" si="9"/>
        <v>155.</v>
      </c>
      <c r="C163" s="26" t="s">
        <v>528</v>
      </c>
      <c r="D163" s="87"/>
      <c r="E163" s="22" t="s">
        <v>517</v>
      </c>
      <c r="F163" s="9" t="s">
        <v>664</v>
      </c>
      <c r="G163" s="9" t="s">
        <v>664</v>
      </c>
      <c r="H163" s="17">
        <v>42045</v>
      </c>
      <c r="I163" s="9" t="s">
        <v>664</v>
      </c>
      <c r="J163" s="9" t="s">
        <v>628</v>
      </c>
      <c r="K163" s="9" t="s">
        <v>664</v>
      </c>
      <c r="L163" s="9" t="s">
        <v>628</v>
      </c>
    </row>
    <row r="164" spans="1:14" ht="84" customHeight="1" outlineLevel="1">
      <c r="A164" s="1">
        <f t="shared" si="8"/>
        <v>156</v>
      </c>
      <c r="B164" s="9" t="str">
        <f t="shared" si="9"/>
        <v>156.</v>
      </c>
      <c r="C164" s="26" t="s">
        <v>529</v>
      </c>
      <c r="D164" s="87"/>
      <c r="E164" s="22" t="s">
        <v>517</v>
      </c>
      <c r="F164" s="9" t="s">
        <v>664</v>
      </c>
      <c r="G164" s="9" t="s">
        <v>664</v>
      </c>
      <c r="H164" s="17">
        <v>42410</v>
      </c>
      <c r="I164" s="9" t="s">
        <v>664</v>
      </c>
      <c r="J164" s="9" t="s">
        <v>628</v>
      </c>
      <c r="K164" s="9" t="s">
        <v>664</v>
      </c>
      <c r="L164" s="9" t="s">
        <v>628</v>
      </c>
    </row>
    <row r="165" spans="1:14" ht="87.75" customHeight="1" outlineLevel="1">
      <c r="A165" s="1">
        <f t="shared" si="8"/>
        <v>157</v>
      </c>
      <c r="B165" s="9" t="str">
        <f t="shared" si="9"/>
        <v>157.</v>
      </c>
      <c r="C165" s="26" t="s">
        <v>530</v>
      </c>
      <c r="D165" s="21" t="s">
        <v>640</v>
      </c>
      <c r="E165" s="22" t="s">
        <v>19</v>
      </c>
      <c r="F165" s="9" t="s">
        <v>664</v>
      </c>
      <c r="G165" s="9" t="s">
        <v>664</v>
      </c>
      <c r="H165" s="17">
        <v>42004</v>
      </c>
      <c r="I165" s="9" t="s">
        <v>664</v>
      </c>
      <c r="J165" s="9" t="s">
        <v>664</v>
      </c>
      <c r="K165" s="9" t="s">
        <v>628</v>
      </c>
      <c r="L165" s="9" t="s">
        <v>628</v>
      </c>
      <c r="M165" s="27"/>
      <c r="N165" s="27"/>
    </row>
    <row r="166" spans="1:14" ht="72" customHeight="1" outlineLevel="1">
      <c r="A166" s="1">
        <f>A165+1</f>
        <v>158</v>
      </c>
      <c r="B166" s="9" t="str">
        <f t="shared" si="9"/>
        <v>158.</v>
      </c>
      <c r="C166" s="26" t="s">
        <v>531</v>
      </c>
      <c r="D166" s="21" t="s">
        <v>640</v>
      </c>
      <c r="E166" s="22" t="s">
        <v>532</v>
      </c>
      <c r="F166" s="9" t="s">
        <v>664</v>
      </c>
      <c r="G166" s="9" t="s">
        <v>664</v>
      </c>
      <c r="H166" s="17">
        <v>42369</v>
      </c>
      <c r="I166" s="9" t="s">
        <v>664</v>
      </c>
      <c r="J166" s="9" t="s">
        <v>628</v>
      </c>
      <c r="K166" s="9" t="s">
        <v>664</v>
      </c>
      <c r="L166" s="9" t="s">
        <v>628</v>
      </c>
    </row>
    <row r="167" spans="1:14" ht="73.5" customHeight="1" outlineLevel="1">
      <c r="A167" s="1">
        <f t="shared" si="8"/>
        <v>159</v>
      </c>
      <c r="B167" s="9" t="str">
        <f t="shared" si="9"/>
        <v>159.</v>
      </c>
      <c r="C167" s="26" t="s">
        <v>533</v>
      </c>
      <c r="D167" s="21" t="s">
        <v>640</v>
      </c>
      <c r="E167" s="22" t="s">
        <v>532</v>
      </c>
      <c r="F167" s="9" t="s">
        <v>664</v>
      </c>
      <c r="G167" s="9" t="s">
        <v>664</v>
      </c>
      <c r="H167" s="17">
        <v>42735</v>
      </c>
      <c r="I167" s="9" t="s">
        <v>664</v>
      </c>
      <c r="J167" s="9" t="s">
        <v>628</v>
      </c>
      <c r="K167" s="9" t="s">
        <v>664</v>
      </c>
      <c r="L167" s="9" t="s">
        <v>628</v>
      </c>
    </row>
    <row r="168" spans="1:14" ht="58.5" customHeight="1" outlineLevel="1">
      <c r="A168" s="1">
        <f t="shared" si="8"/>
        <v>160</v>
      </c>
      <c r="B168" s="9" t="str">
        <f t="shared" si="9"/>
        <v>160.</v>
      </c>
      <c r="C168" s="74" t="s">
        <v>534</v>
      </c>
      <c r="D168" s="86"/>
      <c r="E168" s="22" t="s">
        <v>508</v>
      </c>
      <c r="F168" s="9" t="s">
        <v>535</v>
      </c>
      <c r="G168" s="17">
        <v>41275</v>
      </c>
      <c r="H168" s="17">
        <v>44196</v>
      </c>
      <c r="I168" s="9" t="s">
        <v>664</v>
      </c>
      <c r="J168" s="28">
        <v>466276.6</v>
      </c>
      <c r="K168" s="28">
        <f>K169</f>
        <v>490817.5</v>
      </c>
      <c r="L168" s="28">
        <f>L169</f>
        <v>456951.1</v>
      </c>
    </row>
    <row r="169" spans="1:14" ht="95.25" customHeight="1" outlineLevel="1">
      <c r="A169" s="1">
        <f t="shared" si="8"/>
        <v>161</v>
      </c>
      <c r="B169" s="9" t="str">
        <f t="shared" si="9"/>
        <v>161.</v>
      </c>
      <c r="C169" s="76" t="s">
        <v>536</v>
      </c>
      <c r="D169" s="10"/>
      <c r="E169" s="22" t="s">
        <v>524</v>
      </c>
      <c r="F169" s="9" t="s">
        <v>537</v>
      </c>
      <c r="G169" s="17">
        <v>41640</v>
      </c>
      <c r="H169" s="17">
        <v>42735</v>
      </c>
      <c r="I169" s="10" t="s">
        <v>538</v>
      </c>
      <c r="J169" s="28">
        <v>466276.6</v>
      </c>
      <c r="K169" s="44">
        <v>490817.5</v>
      </c>
      <c r="L169" s="44">
        <v>456951.1</v>
      </c>
    </row>
    <row r="170" spans="1:14" ht="72.75" customHeight="1" outlineLevel="1">
      <c r="A170" s="1">
        <f t="shared" si="8"/>
        <v>162</v>
      </c>
      <c r="B170" s="9" t="str">
        <f t="shared" si="9"/>
        <v>162.</v>
      </c>
      <c r="C170" s="26" t="s">
        <v>539</v>
      </c>
      <c r="D170" s="87"/>
      <c r="E170" s="22" t="s">
        <v>540</v>
      </c>
      <c r="F170" s="9" t="s">
        <v>664</v>
      </c>
      <c r="G170" s="9" t="s">
        <v>664</v>
      </c>
      <c r="H170" s="17">
        <v>41671</v>
      </c>
      <c r="I170" s="9" t="s">
        <v>664</v>
      </c>
      <c r="J170" s="9" t="s">
        <v>664</v>
      </c>
      <c r="K170" s="9" t="s">
        <v>628</v>
      </c>
      <c r="L170" s="9" t="s">
        <v>628</v>
      </c>
      <c r="M170" s="27"/>
      <c r="N170" s="27"/>
    </row>
    <row r="171" spans="1:14" ht="72.75" customHeight="1" outlineLevel="1">
      <c r="A171" s="1">
        <f>A170+1</f>
        <v>163</v>
      </c>
      <c r="B171" s="9" t="str">
        <f t="shared" si="9"/>
        <v>163.</v>
      </c>
      <c r="C171" s="26" t="s">
        <v>541</v>
      </c>
      <c r="D171" s="87"/>
      <c r="E171" s="22" t="s">
        <v>517</v>
      </c>
      <c r="F171" s="9" t="s">
        <v>664</v>
      </c>
      <c r="G171" s="9" t="s">
        <v>664</v>
      </c>
      <c r="H171" s="17">
        <v>42036</v>
      </c>
      <c r="I171" s="9" t="s">
        <v>664</v>
      </c>
      <c r="J171" s="9" t="s">
        <v>628</v>
      </c>
      <c r="K171" s="9" t="s">
        <v>664</v>
      </c>
      <c r="L171" s="9" t="s">
        <v>628</v>
      </c>
    </row>
    <row r="172" spans="1:14" ht="75" customHeight="1" outlineLevel="1">
      <c r="A172" s="1">
        <f t="shared" si="8"/>
        <v>164</v>
      </c>
      <c r="B172" s="9" t="str">
        <f t="shared" si="9"/>
        <v>164.</v>
      </c>
      <c r="C172" s="26" t="s">
        <v>542</v>
      </c>
      <c r="D172" s="87"/>
      <c r="E172" s="22" t="s">
        <v>517</v>
      </c>
      <c r="F172" s="9" t="s">
        <v>664</v>
      </c>
      <c r="G172" s="9" t="s">
        <v>664</v>
      </c>
      <c r="H172" s="17">
        <v>42401</v>
      </c>
      <c r="I172" s="9" t="s">
        <v>664</v>
      </c>
      <c r="J172" s="9" t="s">
        <v>628</v>
      </c>
      <c r="K172" s="9" t="s">
        <v>664</v>
      </c>
      <c r="L172" s="9" t="s">
        <v>628</v>
      </c>
    </row>
    <row r="173" spans="1:14" ht="67.5" customHeight="1" outlineLevel="1">
      <c r="A173" s="1">
        <f t="shared" si="8"/>
        <v>165</v>
      </c>
      <c r="B173" s="9" t="str">
        <f t="shared" si="9"/>
        <v>165.</v>
      </c>
      <c r="C173" s="26" t="s">
        <v>543</v>
      </c>
      <c r="D173" s="21" t="s">
        <v>640</v>
      </c>
      <c r="E173" s="22" t="s">
        <v>19</v>
      </c>
      <c r="F173" s="9" t="s">
        <v>664</v>
      </c>
      <c r="G173" s="9" t="s">
        <v>664</v>
      </c>
      <c r="H173" s="17">
        <v>42004</v>
      </c>
      <c r="I173" s="9" t="s">
        <v>664</v>
      </c>
      <c r="J173" s="9" t="s">
        <v>664</v>
      </c>
      <c r="K173" s="9" t="s">
        <v>628</v>
      </c>
      <c r="L173" s="9" t="s">
        <v>628</v>
      </c>
      <c r="M173" s="27"/>
      <c r="N173" s="27"/>
    </row>
    <row r="174" spans="1:14" ht="69.75" customHeight="1" outlineLevel="1">
      <c r="A174" s="1">
        <f>A173+1</f>
        <v>166</v>
      </c>
      <c r="B174" s="9" t="str">
        <f t="shared" si="9"/>
        <v>166.</v>
      </c>
      <c r="C174" s="26" t="s">
        <v>544</v>
      </c>
      <c r="D174" s="21" t="s">
        <v>640</v>
      </c>
      <c r="E174" s="22" t="s">
        <v>532</v>
      </c>
      <c r="F174" s="9" t="s">
        <v>664</v>
      </c>
      <c r="G174" s="9" t="s">
        <v>664</v>
      </c>
      <c r="H174" s="17">
        <v>42369</v>
      </c>
      <c r="I174" s="9" t="s">
        <v>664</v>
      </c>
      <c r="J174" s="9" t="s">
        <v>628</v>
      </c>
      <c r="K174" s="9" t="s">
        <v>664</v>
      </c>
      <c r="L174" s="9" t="s">
        <v>628</v>
      </c>
    </row>
    <row r="175" spans="1:14" ht="75.75" customHeight="1" outlineLevel="1">
      <c r="A175" s="1">
        <f t="shared" si="8"/>
        <v>167</v>
      </c>
      <c r="B175" s="9" t="str">
        <f t="shared" si="9"/>
        <v>167.</v>
      </c>
      <c r="C175" s="26" t="s">
        <v>545</v>
      </c>
      <c r="D175" s="21" t="s">
        <v>640</v>
      </c>
      <c r="E175" s="22" t="s">
        <v>532</v>
      </c>
      <c r="F175" s="9" t="s">
        <v>664</v>
      </c>
      <c r="G175" s="9" t="s">
        <v>664</v>
      </c>
      <c r="H175" s="17">
        <v>42735</v>
      </c>
      <c r="I175" s="9" t="s">
        <v>664</v>
      </c>
      <c r="J175" s="9" t="s">
        <v>628</v>
      </c>
      <c r="K175" s="9" t="s">
        <v>664</v>
      </c>
      <c r="L175" s="9" t="s">
        <v>628</v>
      </c>
    </row>
    <row r="176" spans="1:14" ht="65.25" customHeight="1" outlineLevel="1">
      <c r="A176" s="1">
        <f t="shared" si="8"/>
        <v>168</v>
      </c>
      <c r="B176" s="9" t="str">
        <f t="shared" si="9"/>
        <v>168.</v>
      </c>
      <c r="C176" s="74" t="s">
        <v>546</v>
      </c>
      <c r="D176" s="86"/>
      <c r="E176" s="22" t="s">
        <v>547</v>
      </c>
      <c r="F176" s="9" t="s">
        <v>548</v>
      </c>
      <c r="G176" s="17">
        <v>41275</v>
      </c>
      <c r="H176" s="17">
        <v>44196</v>
      </c>
      <c r="I176" s="9" t="s">
        <v>664</v>
      </c>
      <c r="J176" s="28">
        <v>14115909.300000001</v>
      </c>
      <c r="K176" s="28">
        <f>K177+K184+K191</f>
        <v>14334130.1</v>
      </c>
      <c r="L176" s="28">
        <f>L177+L184+L191</f>
        <v>14311479.399999999</v>
      </c>
      <c r="M176" s="88"/>
    </row>
    <row r="177" spans="1:14" ht="90.75" customHeight="1" outlineLevel="1">
      <c r="A177" s="1">
        <f t="shared" si="8"/>
        <v>169</v>
      </c>
      <c r="B177" s="9" t="str">
        <f t="shared" si="9"/>
        <v>169.</v>
      </c>
      <c r="C177" s="24" t="s">
        <v>549</v>
      </c>
      <c r="D177" s="10"/>
      <c r="E177" s="22" t="s">
        <v>550</v>
      </c>
      <c r="F177" s="32" t="s">
        <v>551</v>
      </c>
      <c r="G177" s="17">
        <v>41640</v>
      </c>
      <c r="H177" s="17">
        <v>42735</v>
      </c>
      <c r="I177" s="10" t="s">
        <v>552</v>
      </c>
      <c r="J177" s="28">
        <v>1261577.5</v>
      </c>
      <c r="K177" s="44">
        <v>1326061.8999999999</v>
      </c>
      <c r="L177" s="44">
        <v>1236346</v>
      </c>
    </row>
    <row r="178" spans="1:14" ht="66" customHeight="1" outlineLevel="1">
      <c r="A178" s="1">
        <f t="shared" si="8"/>
        <v>170</v>
      </c>
      <c r="B178" s="9" t="str">
        <f t="shared" si="9"/>
        <v>170.</v>
      </c>
      <c r="C178" s="68" t="s">
        <v>553</v>
      </c>
      <c r="D178" s="21"/>
      <c r="E178" s="16" t="s">
        <v>540</v>
      </c>
      <c r="F178" s="9" t="s">
        <v>664</v>
      </c>
      <c r="G178" s="9" t="s">
        <v>664</v>
      </c>
      <c r="H178" s="17">
        <v>41670</v>
      </c>
      <c r="I178" s="9" t="s">
        <v>664</v>
      </c>
      <c r="J178" s="9" t="s">
        <v>664</v>
      </c>
      <c r="K178" s="9" t="s">
        <v>628</v>
      </c>
      <c r="L178" s="9" t="s">
        <v>628</v>
      </c>
      <c r="M178" s="27"/>
      <c r="N178" s="27"/>
    </row>
    <row r="179" spans="1:14" ht="66" customHeight="1" outlineLevel="1">
      <c r="A179" s="1">
        <f>A178+1</f>
        <v>171</v>
      </c>
      <c r="B179" s="9" t="str">
        <f t="shared" si="9"/>
        <v>171.</v>
      </c>
      <c r="C179" s="68" t="s">
        <v>554</v>
      </c>
      <c r="D179" s="21"/>
      <c r="E179" s="22" t="s">
        <v>517</v>
      </c>
      <c r="F179" s="9" t="s">
        <v>664</v>
      </c>
      <c r="G179" s="9" t="s">
        <v>664</v>
      </c>
      <c r="H179" s="17">
        <v>42035</v>
      </c>
      <c r="I179" s="9" t="s">
        <v>664</v>
      </c>
      <c r="J179" s="9" t="s">
        <v>628</v>
      </c>
      <c r="K179" s="9" t="s">
        <v>664</v>
      </c>
      <c r="L179" s="9" t="s">
        <v>628</v>
      </c>
    </row>
    <row r="180" spans="1:14" ht="60" customHeight="1" outlineLevel="1">
      <c r="A180" s="1">
        <f t="shared" si="8"/>
        <v>172</v>
      </c>
      <c r="B180" s="9" t="str">
        <f t="shared" si="9"/>
        <v>172.</v>
      </c>
      <c r="C180" s="68" t="s">
        <v>555</v>
      </c>
      <c r="D180" s="89"/>
      <c r="E180" s="22" t="s">
        <v>517</v>
      </c>
      <c r="F180" s="9" t="s">
        <v>664</v>
      </c>
      <c r="G180" s="9" t="s">
        <v>664</v>
      </c>
      <c r="H180" s="17">
        <v>42400</v>
      </c>
      <c r="I180" s="9" t="s">
        <v>664</v>
      </c>
      <c r="J180" s="9" t="s">
        <v>628</v>
      </c>
      <c r="K180" s="9" t="s">
        <v>664</v>
      </c>
      <c r="L180" s="9" t="s">
        <v>628</v>
      </c>
    </row>
    <row r="181" spans="1:14" ht="57" customHeight="1" outlineLevel="1">
      <c r="A181" s="1">
        <f t="shared" si="8"/>
        <v>173</v>
      </c>
      <c r="B181" s="9" t="str">
        <f t="shared" si="9"/>
        <v>173.</v>
      </c>
      <c r="C181" s="68" t="s">
        <v>556</v>
      </c>
      <c r="D181" s="87"/>
      <c r="E181" s="22" t="s">
        <v>540</v>
      </c>
      <c r="F181" s="9" t="s">
        <v>664</v>
      </c>
      <c r="G181" s="9" t="s">
        <v>664</v>
      </c>
      <c r="H181" s="17">
        <v>42004</v>
      </c>
      <c r="I181" s="9" t="s">
        <v>664</v>
      </c>
      <c r="J181" s="9" t="s">
        <v>664</v>
      </c>
      <c r="K181" s="9" t="s">
        <v>628</v>
      </c>
      <c r="L181" s="9" t="s">
        <v>628</v>
      </c>
      <c r="M181" s="27"/>
      <c r="N181" s="27"/>
    </row>
    <row r="182" spans="1:14" ht="57" customHeight="1" outlineLevel="1">
      <c r="A182" s="1">
        <f>A181+1</f>
        <v>174</v>
      </c>
      <c r="B182" s="9" t="str">
        <f t="shared" si="9"/>
        <v>174.</v>
      </c>
      <c r="C182" s="68" t="s">
        <v>557</v>
      </c>
      <c r="D182" s="87"/>
      <c r="E182" s="22" t="s">
        <v>517</v>
      </c>
      <c r="F182" s="9" t="s">
        <v>664</v>
      </c>
      <c r="G182" s="9" t="s">
        <v>664</v>
      </c>
      <c r="H182" s="17">
        <v>42369</v>
      </c>
      <c r="I182" s="9" t="s">
        <v>664</v>
      </c>
      <c r="J182" s="9" t="s">
        <v>628</v>
      </c>
      <c r="K182" s="9" t="s">
        <v>664</v>
      </c>
      <c r="L182" s="9" t="s">
        <v>628</v>
      </c>
    </row>
    <row r="183" spans="1:14" ht="51" outlineLevel="1">
      <c r="A183" s="1">
        <f t="shared" si="8"/>
        <v>175</v>
      </c>
      <c r="B183" s="9" t="str">
        <f t="shared" si="9"/>
        <v>175.</v>
      </c>
      <c r="C183" s="68" t="s">
        <v>558</v>
      </c>
      <c r="D183" s="87"/>
      <c r="E183" s="22" t="s">
        <v>517</v>
      </c>
      <c r="F183" s="9" t="s">
        <v>664</v>
      </c>
      <c r="G183" s="9" t="s">
        <v>664</v>
      </c>
      <c r="H183" s="17">
        <v>42735</v>
      </c>
      <c r="I183" s="9" t="s">
        <v>664</v>
      </c>
      <c r="J183" s="9" t="s">
        <v>628</v>
      </c>
      <c r="K183" s="9" t="s">
        <v>664</v>
      </c>
      <c r="L183" s="9" t="s">
        <v>628</v>
      </c>
    </row>
    <row r="184" spans="1:14" ht="102.75" customHeight="1" outlineLevel="1">
      <c r="A184" s="1">
        <f t="shared" si="8"/>
        <v>176</v>
      </c>
      <c r="B184" s="9" t="str">
        <f t="shared" si="9"/>
        <v>176.</v>
      </c>
      <c r="C184" s="24" t="s">
        <v>559</v>
      </c>
      <c r="D184" s="10"/>
      <c r="E184" s="22" t="s">
        <v>560</v>
      </c>
      <c r="F184" s="9" t="s">
        <v>561</v>
      </c>
      <c r="G184" s="17">
        <v>41640</v>
      </c>
      <c r="H184" s="77">
        <v>42735</v>
      </c>
      <c r="I184" s="21" t="s">
        <v>562</v>
      </c>
      <c r="J184" s="28">
        <v>852117</v>
      </c>
      <c r="K184" s="44">
        <v>852117</v>
      </c>
      <c r="L184" s="44">
        <v>835074.7</v>
      </c>
    </row>
    <row r="185" spans="1:14" ht="58.5" customHeight="1" outlineLevel="1">
      <c r="A185" s="1">
        <f t="shared" si="8"/>
        <v>177</v>
      </c>
      <c r="B185" s="9" t="str">
        <f t="shared" si="9"/>
        <v>177.</v>
      </c>
      <c r="C185" s="26" t="s">
        <v>563</v>
      </c>
      <c r="D185" s="87"/>
      <c r="E185" s="22" t="s">
        <v>540</v>
      </c>
      <c r="F185" s="9" t="s">
        <v>664</v>
      </c>
      <c r="G185" s="9" t="s">
        <v>664</v>
      </c>
      <c r="H185" s="17">
        <v>41671</v>
      </c>
      <c r="I185" s="9" t="s">
        <v>664</v>
      </c>
      <c r="J185" s="9" t="s">
        <v>664</v>
      </c>
      <c r="K185" s="9" t="s">
        <v>628</v>
      </c>
      <c r="L185" s="9" t="s">
        <v>628</v>
      </c>
      <c r="M185" s="27"/>
      <c r="N185" s="27"/>
    </row>
    <row r="186" spans="1:14" ht="58.5" customHeight="1" outlineLevel="1">
      <c r="A186" s="1">
        <f>A185+1</f>
        <v>178</v>
      </c>
      <c r="B186" s="9" t="str">
        <f t="shared" si="9"/>
        <v>178.</v>
      </c>
      <c r="C186" s="26" t="s">
        <v>564</v>
      </c>
      <c r="D186" s="87"/>
      <c r="E186" s="22" t="s">
        <v>517</v>
      </c>
      <c r="F186" s="9" t="s">
        <v>664</v>
      </c>
      <c r="G186" s="9" t="s">
        <v>664</v>
      </c>
      <c r="H186" s="17">
        <v>42036</v>
      </c>
      <c r="I186" s="9" t="s">
        <v>664</v>
      </c>
      <c r="J186" s="9" t="s">
        <v>628</v>
      </c>
      <c r="K186" s="9" t="s">
        <v>664</v>
      </c>
      <c r="L186" s="9" t="s">
        <v>628</v>
      </c>
    </row>
    <row r="187" spans="1:14" ht="64.5" customHeight="1" outlineLevel="1">
      <c r="A187" s="1">
        <f t="shared" si="8"/>
        <v>179</v>
      </c>
      <c r="B187" s="9" t="str">
        <f t="shared" si="9"/>
        <v>179.</v>
      </c>
      <c r="C187" s="26" t="s">
        <v>565</v>
      </c>
      <c r="D187" s="87"/>
      <c r="E187" s="22" t="s">
        <v>517</v>
      </c>
      <c r="F187" s="9" t="s">
        <v>664</v>
      </c>
      <c r="G187" s="9" t="s">
        <v>664</v>
      </c>
      <c r="H187" s="17">
        <v>42401</v>
      </c>
      <c r="I187" s="9" t="s">
        <v>664</v>
      </c>
      <c r="J187" s="9" t="s">
        <v>628</v>
      </c>
      <c r="K187" s="9" t="s">
        <v>664</v>
      </c>
      <c r="L187" s="9" t="s">
        <v>628</v>
      </c>
    </row>
    <row r="188" spans="1:14" ht="72" customHeight="1" outlineLevel="1">
      <c r="A188" s="1">
        <f>A187+1</f>
        <v>180</v>
      </c>
      <c r="B188" s="9" t="str">
        <f t="shared" si="9"/>
        <v>180.</v>
      </c>
      <c r="C188" s="26" t="s">
        <v>566</v>
      </c>
      <c r="D188" s="87"/>
      <c r="E188" s="22" t="s">
        <v>540</v>
      </c>
      <c r="F188" s="9" t="s">
        <v>664</v>
      </c>
      <c r="G188" s="9" t="s">
        <v>664</v>
      </c>
      <c r="H188" s="17">
        <v>42004</v>
      </c>
      <c r="I188" s="9" t="s">
        <v>664</v>
      </c>
      <c r="J188" s="9" t="s">
        <v>664</v>
      </c>
      <c r="K188" s="9" t="s">
        <v>628</v>
      </c>
      <c r="L188" s="9" t="s">
        <v>628</v>
      </c>
      <c r="M188" s="27"/>
      <c r="N188" s="27"/>
    </row>
    <row r="189" spans="1:14" ht="66.75" customHeight="1" outlineLevel="1">
      <c r="A189" s="1">
        <f>A188+1</f>
        <v>181</v>
      </c>
      <c r="B189" s="9" t="str">
        <f t="shared" si="9"/>
        <v>181.</v>
      </c>
      <c r="C189" s="26" t="s">
        <v>567</v>
      </c>
      <c r="D189" s="87"/>
      <c r="E189" s="22" t="s">
        <v>517</v>
      </c>
      <c r="F189" s="9" t="s">
        <v>664</v>
      </c>
      <c r="G189" s="9" t="s">
        <v>664</v>
      </c>
      <c r="H189" s="17">
        <v>42369</v>
      </c>
      <c r="I189" s="9" t="s">
        <v>664</v>
      </c>
      <c r="J189" s="9" t="s">
        <v>628</v>
      </c>
      <c r="K189" s="9" t="s">
        <v>664</v>
      </c>
      <c r="L189" s="9" t="s">
        <v>628</v>
      </c>
    </row>
    <row r="190" spans="1:14" ht="54" customHeight="1" outlineLevel="1">
      <c r="A190" s="1">
        <f t="shared" si="8"/>
        <v>182</v>
      </c>
      <c r="B190" s="9" t="str">
        <f t="shared" si="9"/>
        <v>182.</v>
      </c>
      <c r="C190" s="26" t="s">
        <v>568</v>
      </c>
      <c r="D190" s="87"/>
      <c r="E190" s="22" t="s">
        <v>569</v>
      </c>
      <c r="F190" s="9" t="s">
        <v>664</v>
      </c>
      <c r="G190" s="9" t="s">
        <v>664</v>
      </c>
      <c r="H190" s="17">
        <v>42735</v>
      </c>
      <c r="I190" s="9" t="s">
        <v>664</v>
      </c>
      <c r="J190" s="9" t="s">
        <v>628</v>
      </c>
      <c r="K190" s="9" t="s">
        <v>664</v>
      </c>
      <c r="L190" s="9" t="s">
        <v>628</v>
      </c>
    </row>
    <row r="191" spans="1:14" ht="135" customHeight="1" outlineLevel="1">
      <c r="A191" s="1">
        <f t="shared" si="8"/>
        <v>183</v>
      </c>
      <c r="B191" s="9" t="str">
        <f t="shared" si="9"/>
        <v>183.</v>
      </c>
      <c r="C191" s="90" t="s">
        <v>570</v>
      </c>
      <c r="D191" s="10"/>
      <c r="E191" s="22" t="s">
        <v>560</v>
      </c>
      <c r="F191" s="9" t="s">
        <v>571</v>
      </c>
      <c r="G191" s="17">
        <v>41640</v>
      </c>
      <c r="H191" s="77">
        <v>42735</v>
      </c>
      <c r="I191" s="10" t="s">
        <v>525</v>
      </c>
      <c r="J191" s="28">
        <v>12002214.800000001</v>
      </c>
      <c r="K191" s="28">
        <v>12155951.199999999</v>
      </c>
      <c r="L191" s="28">
        <v>12240058.699999999</v>
      </c>
    </row>
    <row r="192" spans="1:14" ht="94.5" customHeight="1" outlineLevel="1">
      <c r="A192" s="1">
        <f t="shared" si="8"/>
        <v>184</v>
      </c>
      <c r="B192" s="9" t="str">
        <f t="shared" si="9"/>
        <v>184.</v>
      </c>
      <c r="C192" s="26" t="s">
        <v>572</v>
      </c>
      <c r="D192" s="87"/>
      <c r="E192" s="16" t="s">
        <v>540</v>
      </c>
      <c r="F192" s="9" t="s">
        <v>664</v>
      </c>
      <c r="G192" s="9" t="s">
        <v>664</v>
      </c>
      <c r="H192" s="17">
        <v>41671</v>
      </c>
      <c r="I192" s="9" t="s">
        <v>664</v>
      </c>
      <c r="J192" s="9" t="s">
        <v>664</v>
      </c>
      <c r="K192" s="9" t="s">
        <v>628</v>
      </c>
      <c r="L192" s="9" t="s">
        <v>628</v>
      </c>
      <c r="M192" s="27"/>
      <c r="N192" s="27"/>
    </row>
    <row r="193" spans="1:14" ht="98.25" customHeight="1" outlineLevel="1">
      <c r="A193" s="1">
        <f>A192+1</f>
        <v>185</v>
      </c>
      <c r="B193" s="9" t="str">
        <f t="shared" si="9"/>
        <v>185.</v>
      </c>
      <c r="C193" s="26" t="s">
        <v>573</v>
      </c>
      <c r="D193" s="87"/>
      <c r="E193" s="22" t="s">
        <v>517</v>
      </c>
      <c r="F193" s="9" t="s">
        <v>664</v>
      </c>
      <c r="G193" s="9" t="s">
        <v>664</v>
      </c>
      <c r="H193" s="17">
        <v>42036</v>
      </c>
      <c r="I193" s="9" t="s">
        <v>664</v>
      </c>
      <c r="J193" s="9" t="s">
        <v>628</v>
      </c>
      <c r="K193" s="9" t="s">
        <v>664</v>
      </c>
      <c r="L193" s="9" t="s">
        <v>628</v>
      </c>
    </row>
    <row r="194" spans="1:14" ht="99.75" customHeight="1" outlineLevel="1">
      <c r="A194" s="1">
        <f t="shared" si="8"/>
        <v>186</v>
      </c>
      <c r="B194" s="9" t="str">
        <f t="shared" si="9"/>
        <v>186.</v>
      </c>
      <c r="C194" s="31" t="s">
        <v>574</v>
      </c>
      <c r="D194" s="87"/>
      <c r="E194" s="22" t="s">
        <v>517</v>
      </c>
      <c r="F194" s="9" t="s">
        <v>664</v>
      </c>
      <c r="G194" s="9" t="s">
        <v>664</v>
      </c>
      <c r="H194" s="17">
        <v>42401</v>
      </c>
      <c r="I194" s="9" t="s">
        <v>664</v>
      </c>
      <c r="J194" s="9" t="s">
        <v>628</v>
      </c>
      <c r="K194" s="9" t="s">
        <v>664</v>
      </c>
      <c r="L194" s="9" t="s">
        <v>628</v>
      </c>
    </row>
    <row r="195" spans="1:14" ht="84.75" customHeight="1" outlineLevel="1">
      <c r="A195" s="1">
        <f>A194+1</f>
        <v>187</v>
      </c>
      <c r="B195" s="9" t="str">
        <f t="shared" si="9"/>
        <v>187.</v>
      </c>
      <c r="C195" s="26" t="s">
        <v>575</v>
      </c>
      <c r="D195" s="21" t="s">
        <v>640</v>
      </c>
      <c r="E195" s="16" t="s">
        <v>20</v>
      </c>
      <c r="F195" s="9" t="s">
        <v>664</v>
      </c>
      <c r="G195" s="9" t="s">
        <v>664</v>
      </c>
      <c r="H195" s="17">
        <v>42004</v>
      </c>
      <c r="I195" s="9" t="s">
        <v>664</v>
      </c>
      <c r="J195" s="9" t="s">
        <v>664</v>
      </c>
      <c r="K195" s="9" t="s">
        <v>628</v>
      </c>
      <c r="L195" s="9" t="s">
        <v>628</v>
      </c>
      <c r="M195" s="27"/>
      <c r="N195" s="27"/>
    </row>
    <row r="196" spans="1:14" ht="84.75" customHeight="1" outlineLevel="1">
      <c r="A196" s="1">
        <f>A195+1</f>
        <v>188</v>
      </c>
      <c r="B196" s="9" t="str">
        <f t="shared" si="9"/>
        <v>188.</v>
      </c>
      <c r="C196" s="26" t="s">
        <v>576</v>
      </c>
      <c r="D196" s="21" t="s">
        <v>640</v>
      </c>
      <c r="E196" s="22" t="s">
        <v>532</v>
      </c>
      <c r="F196" s="9" t="s">
        <v>664</v>
      </c>
      <c r="G196" s="9" t="s">
        <v>664</v>
      </c>
      <c r="H196" s="17">
        <v>42369</v>
      </c>
      <c r="I196" s="9" t="s">
        <v>664</v>
      </c>
      <c r="J196" s="9" t="s">
        <v>628</v>
      </c>
      <c r="K196" s="9" t="s">
        <v>664</v>
      </c>
      <c r="L196" s="9" t="s">
        <v>628</v>
      </c>
    </row>
    <row r="197" spans="1:14" ht="83.25" customHeight="1" outlineLevel="1">
      <c r="A197" s="1">
        <f t="shared" si="8"/>
        <v>189</v>
      </c>
      <c r="B197" s="9" t="str">
        <f t="shared" si="9"/>
        <v>189.</v>
      </c>
      <c r="C197" s="24" t="s">
        <v>577</v>
      </c>
      <c r="D197" s="21" t="s">
        <v>640</v>
      </c>
      <c r="E197" s="22" t="s">
        <v>532</v>
      </c>
      <c r="F197" s="9" t="s">
        <v>664</v>
      </c>
      <c r="G197" s="9" t="s">
        <v>664</v>
      </c>
      <c r="H197" s="17">
        <v>42735</v>
      </c>
      <c r="I197" s="9" t="s">
        <v>664</v>
      </c>
      <c r="J197" s="9" t="s">
        <v>628</v>
      </c>
      <c r="K197" s="9" t="s">
        <v>664</v>
      </c>
      <c r="L197" s="9" t="s">
        <v>628</v>
      </c>
    </row>
    <row r="198" spans="1:14" ht="60.75" customHeight="1" outlineLevel="1">
      <c r="A198" s="1">
        <f t="shared" si="8"/>
        <v>190</v>
      </c>
      <c r="B198" s="9" t="str">
        <f t="shared" si="9"/>
        <v>190.</v>
      </c>
      <c r="C198" s="74" t="s">
        <v>578</v>
      </c>
      <c r="D198" s="86"/>
      <c r="E198" s="16" t="s">
        <v>579</v>
      </c>
      <c r="F198" s="9" t="s">
        <v>580</v>
      </c>
      <c r="G198" s="17">
        <v>41275</v>
      </c>
      <c r="H198" s="17">
        <v>44196</v>
      </c>
      <c r="I198" s="9" t="s">
        <v>664</v>
      </c>
      <c r="J198" s="28">
        <f>402315.8+J205</f>
        <v>428721.39999999997</v>
      </c>
      <c r="K198" s="28">
        <f>K199+K205+K212</f>
        <v>387758.4</v>
      </c>
      <c r="L198" s="28">
        <v>448575.9</v>
      </c>
      <c r="M198" s="88"/>
    </row>
    <row r="199" spans="1:14" ht="134.25" customHeight="1" outlineLevel="1">
      <c r="A199" s="1">
        <f t="shared" si="8"/>
        <v>191</v>
      </c>
      <c r="B199" s="9" t="str">
        <f t="shared" si="9"/>
        <v>191.</v>
      </c>
      <c r="C199" s="24" t="s">
        <v>581</v>
      </c>
      <c r="D199" s="10"/>
      <c r="E199" s="22" t="s">
        <v>517</v>
      </c>
      <c r="F199" s="9" t="s">
        <v>582</v>
      </c>
      <c r="G199" s="17">
        <v>41640</v>
      </c>
      <c r="H199" s="17">
        <v>42735</v>
      </c>
      <c r="I199" s="21" t="s">
        <v>583</v>
      </c>
      <c r="J199" s="28">
        <v>391309.1</v>
      </c>
      <c r="K199" s="28">
        <f>387758.4-K205-K212</f>
        <v>352265.5</v>
      </c>
      <c r="L199" s="28">
        <f>L198-L212-L205</f>
        <v>411911.80000000005</v>
      </c>
    </row>
    <row r="200" spans="1:14" ht="86.25" customHeight="1" outlineLevel="1">
      <c r="A200" s="1">
        <f t="shared" si="8"/>
        <v>192</v>
      </c>
      <c r="B200" s="9" t="str">
        <f t="shared" si="9"/>
        <v>192.</v>
      </c>
      <c r="C200" s="26" t="s">
        <v>584</v>
      </c>
      <c r="D200" s="21" t="s">
        <v>640</v>
      </c>
      <c r="E200" s="22" t="s">
        <v>532</v>
      </c>
      <c r="F200" s="9" t="s">
        <v>664</v>
      </c>
      <c r="G200" s="9" t="s">
        <v>664</v>
      </c>
      <c r="H200" s="17">
        <v>42004</v>
      </c>
      <c r="I200" s="9" t="s">
        <v>664</v>
      </c>
      <c r="J200" s="9" t="s">
        <v>664</v>
      </c>
      <c r="K200" s="9" t="s">
        <v>628</v>
      </c>
      <c r="L200" s="9" t="s">
        <v>628</v>
      </c>
      <c r="M200" s="27"/>
      <c r="N200" s="27"/>
    </row>
    <row r="201" spans="1:14" ht="86.25" customHeight="1" outlineLevel="1">
      <c r="A201" s="1">
        <f>A200+1</f>
        <v>193</v>
      </c>
      <c r="B201" s="9" t="str">
        <f t="shared" si="9"/>
        <v>193.</v>
      </c>
      <c r="C201" s="26" t="s">
        <v>585</v>
      </c>
      <c r="D201" s="21" t="s">
        <v>640</v>
      </c>
      <c r="E201" s="22" t="s">
        <v>532</v>
      </c>
      <c r="F201" s="9" t="s">
        <v>664</v>
      </c>
      <c r="G201" s="9" t="s">
        <v>664</v>
      </c>
      <c r="H201" s="17">
        <v>42369</v>
      </c>
      <c r="I201" s="9" t="s">
        <v>664</v>
      </c>
      <c r="J201" s="9" t="s">
        <v>628</v>
      </c>
      <c r="K201" s="9" t="s">
        <v>664</v>
      </c>
      <c r="L201" s="9" t="s">
        <v>628</v>
      </c>
    </row>
    <row r="202" spans="1:14" ht="88.5" customHeight="1" outlineLevel="1">
      <c r="A202" s="1">
        <f t="shared" si="8"/>
        <v>194</v>
      </c>
      <c r="B202" s="9" t="str">
        <f t="shared" si="9"/>
        <v>194.</v>
      </c>
      <c r="C202" s="26" t="s">
        <v>586</v>
      </c>
      <c r="D202" s="21" t="s">
        <v>640</v>
      </c>
      <c r="E202" s="22" t="s">
        <v>532</v>
      </c>
      <c r="F202" s="9" t="s">
        <v>664</v>
      </c>
      <c r="G202" s="9" t="s">
        <v>664</v>
      </c>
      <c r="H202" s="17">
        <v>42735</v>
      </c>
      <c r="I202" s="9" t="s">
        <v>664</v>
      </c>
      <c r="J202" s="9" t="s">
        <v>628</v>
      </c>
      <c r="K202" s="9" t="s">
        <v>664</v>
      </c>
      <c r="L202" s="9" t="s">
        <v>628</v>
      </c>
    </row>
    <row r="203" spans="1:14" ht="93" customHeight="1" outlineLevel="1">
      <c r="A203" s="1">
        <f t="shared" si="8"/>
        <v>195</v>
      </c>
      <c r="B203" s="9" t="str">
        <f t="shared" si="9"/>
        <v>195.</v>
      </c>
      <c r="C203" s="51" t="s">
        <v>587</v>
      </c>
      <c r="D203" s="80"/>
      <c r="E203" s="16" t="s">
        <v>579</v>
      </c>
      <c r="F203" s="17" t="s">
        <v>664</v>
      </c>
      <c r="G203" s="17" t="s">
        <v>664</v>
      </c>
      <c r="H203" s="17">
        <v>42050</v>
      </c>
      <c r="I203" s="21" t="s">
        <v>664</v>
      </c>
      <c r="J203" s="9" t="s">
        <v>628</v>
      </c>
      <c r="K203" s="17" t="s">
        <v>664</v>
      </c>
      <c r="L203" s="9" t="s">
        <v>628</v>
      </c>
    </row>
    <row r="204" spans="1:14" ht="101.25" customHeight="1" outlineLevel="1">
      <c r="A204" s="1">
        <f t="shared" si="8"/>
        <v>196</v>
      </c>
      <c r="B204" s="9" t="str">
        <f t="shared" si="9"/>
        <v>196.</v>
      </c>
      <c r="C204" s="73" t="s">
        <v>588</v>
      </c>
      <c r="D204" s="80"/>
      <c r="E204" s="16" t="s">
        <v>579</v>
      </c>
      <c r="F204" s="17" t="s">
        <v>664</v>
      </c>
      <c r="G204" s="17" t="s">
        <v>664</v>
      </c>
      <c r="H204" s="17">
        <v>42415</v>
      </c>
      <c r="I204" s="21" t="s">
        <v>664</v>
      </c>
      <c r="J204" s="9" t="s">
        <v>628</v>
      </c>
      <c r="K204" s="17" t="s">
        <v>664</v>
      </c>
      <c r="L204" s="9" t="s">
        <v>628</v>
      </c>
    </row>
    <row r="205" spans="1:14" ht="85.5" customHeight="1" outlineLevel="1">
      <c r="A205" s="1">
        <f t="shared" si="8"/>
        <v>197</v>
      </c>
      <c r="B205" s="9" t="str">
        <f t="shared" si="9"/>
        <v>197.</v>
      </c>
      <c r="C205" s="74" t="s">
        <v>589</v>
      </c>
      <c r="D205" s="86"/>
      <c r="E205" s="16" t="s">
        <v>590</v>
      </c>
      <c r="F205" s="9" t="s">
        <v>591</v>
      </c>
      <c r="G205" s="17">
        <v>41640</v>
      </c>
      <c r="H205" s="17">
        <v>42735</v>
      </c>
      <c r="I205" s="10" t="s">
        <v>525</v>
      </c>
      <c r="J205" s="28">
        <v>26405.599999999999</v>
      </c>
      <c r="K205" s="44">
        <v>25586.9</v>
      </c>
      <c r="L205" s="44">
        <v>25877.5</v>
      </c>
      <c r="M205" s="91"/>
    </row>
    <row r="206" spans="1:14" ht="86.25" customHeight="1" outlineLevel="1">
      <c r="A206" s="1">
        <f t="shared" si="8"/>
        <v>198</v>
      </c>
      <c r="B206" s="9" t="str">
        <f t="shared" si="9"/>
        <v>198.</v>
      </c>
      <c r="C206" s="26" t="s">
        <v>592</v>
      </c>
      <c r="D206" s="87"/>
      <c r="E206" s="22" t="s">
        <v>540</v>
      </c>
      <c r="F206" s="9" t="s">
        <v>664</v>
      </c>
      <c r="G206" s="9" t="s">
        <v>664</v>
      </c>
      <c r="H206" s="17">
        <v>41671</v>
      </c>
      <c r="I206" s="9" t="s">
        <v>664</v>
      </c>
      <c r="J206" s="9" t="s">
        <v>664</v>
      </c>
      <c r="K206" s="9" t="s">
        <v>628</v>
      </c>
      <c r="L206" s="9" t="s">
        <v>628</v>
      </c>
      <c r="M206" s="27"/>
      <c r="N206" s="27"/>
    </row>
    <row r="207" spans="1:14" ht="86.25" customHeight="1" outlineLevel="1">
      <c r="A207" s="1">
        <f>A206+1</f>
        <v>199</v>
      </c>
      <c r="B207" s="9" t="str">
        <f t="shared" si="9"/>
        <v>199.</v>
      </c>
      <c r="C207" s="26" t="s">
        <v>593</v>
      </c>
      <c r="D207" s="87"/>
      <c r="E207" s="22" t="s">
        <v>517</v>
      </c>
      <c r="F207" s="9" t="s">
        <v>664</v>
      </c>
      <c r="G207" s="9" t="s">
        <v>664</v>
      </c>
      <c r="H207" s="171">
        <v>42278</v>
      </c>
      <c r="I207" s="9" t="s">
        <v>664</v>
      </c>
      <c r="J207" s="9" t="s">
        <v>628</v>
      </c>
      <c r="K207" s="9" t="s">
        <v>664</v>
      </c>
      <c r="L207" s="9" t="s">
        <v>628</v>
      </c>
    </row>
    <row r="208" spans="1:14" ht="87.75" customHeight="1" outlineLevel="1">
      <c r="A208" s="1">
        <f t="shared" si="8"/>
        <v>200</v>
      </c>
      <c r="B208" s="9" t="str">
        <f t="shared" si="9"/>
        <v>200.</v>
      </c>
      <c r="C208" s="26" t="s">
        <v>594</v>
      </c>
      <c r="D208" s="87"/>
      <c r="E208" s="22" t="s">
        <v>517</v>
      </c>
      <c r="F208" s="9" t="s">
        <v>664</v>
      </c>
      <c r="G208" s="9" t="s">
        <v>664</v>
      </c>
      <c r="H208" s="17">
        <v>42583</v>
      </c>
      <c r="I208" s="9" t="s">
        <v>664</v>
      </c>
      <c r="J208" s="9" t="s">
        <v>628</v>
      </c>
      <c r="K208" s="9" t="s">
        <v>664</v>
      </c>
      <c r="L208" s="9" t="s">
        <v>628</v>
      </c>
    </row>
    <row r="209" spans="1:20" ht="71.25" customHeight="1" outlineLevel="1">
      <c r="A209" s="1">
        <f t="shared" si="8"/>
        <v>201</v>
      </c>
      <c r="B209" s="9" t="str">
        <f t="shared" si="9"/>
        <v>201.</v>
      </c>
      <c r="C209" s="26" t="s">
        <v>595</v>
      </c>
      <c r="D209" s="87"/>
      <c r="E209" s="16" t="s">
        <v>540</v>
      </c>
      <c r="F209" s="9" t="s">
        <v>664</v>
      </c>
      <c r="G209" s="9" t="s">
        <v>664</v>
      </c>
      <c r="H209" s="17">
        <v>42004</v>
      </c>
      <c r="I209" s="9" t="s">
        <v>664</v>
      </c>
      <c r="J209" s="9" t="s">
        <v>664</v>
      </c>
      <c r="K209" s="9" t="s">
        <v>628</v>
      </c>
      <c r="L209" s="9" t="s">
        <v>628</v>
      </c>
      <c r="M209" s="27"/>
      <c r="N209" s="27"/>
    </row>
    <row r="210" spans="1:20" ht="71.25" customHeight="1" outlineLevel="1">
      <c r="A210" s="1">
        <f>A209+1</f>
        <v>202</v>
      </c>
      <c r="B210" s="9" t="str">
        <f t="shared" si="9"/>
        <v>202.</v>
      </c>
      <c r="C210" s="26" t="s">
        <v>596</v>
      </c>
      <c r="D210" s="87"/>
      <c r="E210" s="22" t="s">
        <v>597</v>
      </c>
      <c r="F210" s="9" t="s">
        <v>664</v>
      </c>
      <c r="G210" s="9" t="s">
        <v>664</v>
      </c>
      <c r="H210" s="17">
        <v>42369</v>
      </c>
      <c r="I210" s="9" t="s">
        <v>664</v>
      </c>
      <c r="J210" s="9" t="s">
        <v>628</v>
      </c>
      <c r="K210" s="9" t="s">
        <v>664</v>
      </c>
      <c r="L210" s="9" t="s">
        <v>628</v>
      </c>
    </row>
    <row r="211" spans="1:20" ht="74.25" customHeight="1" outlineLevel="1">
      <c r="A211" s="1">
        <f t="shared" si="8"/>
        <v>203</v>
      </c>
      <c r="B211" s="9" t="str">
        <f t="shared" si="9"/>
        <v>203.</v>
      </c>
      <c r="C211" s="26" t="s">
        <v>598</v>
      </c>
      <c r="D211" s="87"/>
      <c r="E211" s="22" t="s">
        <v>597</v>
      </c>
      <c r="F211" s="9" t="s">
        <v>664</v>
      </c>
      <c r="G211" s="9" t="s">
        <v>664</v>
      </c>
      <c r="H211" s="17">
        <v>42735</v>
      </c>
      <c r="I211" s="9" t="s">
        <v>664</v>
      </c>
      <c r="J211" s="9" t="s">
        <v>628</v>
      </c>
      <c r="K211" s="9" t="s">
        <v>664</v>
      </c>
      <c r="L211" s="9" t="s">
        <v>628</v>
      </c>
    </row>
    <row r="212" spans="1:20" ht="76.5" outlineLevel="1">
      <c r="A212" s="1">
        <f t="shared" si="8"/>
        <v>204</v>
      </c>
      <c r="B212" s="9" t="str">
        <f t="shared" si="9"/>
        <v>204.</v>
      </c>
      <c r="C212" s="23" t="s">
        <v>599</v>
      </c>
      <c r="D212" s="92"/>
      <c r="E212" s="16" t="s">
        <v>600</v>
      </c>
      <c r="F212" s="9" t="s">
        <v>601</v>
      </c>
      <c r="G212" s="17">
        <v>41640</v>
      </c>
      <c r="H212" s="17">
        <v>42735</v>
      </c>
      <c r="I212" s="10" t="s">
        <v>602</v>
      </c>
      <c r="J212" s="28">
        <v>11006.7</v>
      </c>
      <c r="K212" s="44">
        <f>11006.7-1100.7</f>
        <v>9906</v>
      </c>
      <c r="L212" s="44">
        <v>10786.6</v>
      </c>
    </row>
    <row r="213" spans="1:20" ht="63.75" customHeight="1">
      <c r="A213" s="1">
        <f t="shared" si="8"/>
        <v>205</v>
      </c>
      <c r="B213" s="9" t="str">
        <f t="shared" si="9"/>
        <v>205.</v>
      </c>
      <c r="C213" s="15" t="s">
        <v>603</v>
      </c>
      <c r="D213" s="9" t="s">
        <v>664</v>
      </c>
      <c r="E213" s="22" t="s">
        <v>21</v>
      </c>
      <c r="F213" s="9" t="s">
        <v>664</v>
      </c>
      <c r="G213" s="17">
        <v>41275</v>
      </c>
      <c r="H213" s="17">
        <v>44196</v>
      </c>
      <c r="I213" s="9" t="s">
        <v>664</v>
      </c>
      <c r="J213" s="18">
        <v>3582828.7</v>
      </c>
      <c r="K213" s="65">
        <f>K214</f>
        <v>3509606.3000000003</v>
      </c>
      <c r="L213" s="65">
        <f>L214</f>
        <v>3669128.9000000004</v>
      </c>
    </row>
    <row r="214" spans="1:20" ht="91.5" customHeight="1" outlineLevel="1">
      <c r="A214" s="1">
        <f t="shared" si="8"/>
        <v>206</v>
      </c>
      <c r="B214" s="9" t="str">
        <f t="shared" si="9"/>
        <v>206.</v>
      </c>
      <c r="C214" s="23" t="s">
        <v>604</v>
      </c>
      <c r="D214" s="21"/>
      <c r="E214" s="16" t="s">
        <v>605</v>
      </c>
      <c r="F214" s="9" t="s">
        <v>606</v>
      </c>
      <c r="G214" s="17">
        <v>41275</v>
      </c>
      <c r="H214" s="17">
        <v>44196</v>
      </c>
      <c r="I214" s="9" t="s">
        <v>664</v>
      </c>
      <c r="J214" s="28">
        <v>3582828.7</v>
      </c>
      <c r="K214" s="28">
        <v>3509606.3000000003</v>
      </c>
      <c r="L214" s="28">
        <v>3669128.9000000004</v>
      </c>
    </row>
    <row r="215" spans="1:20" ht="157.5" customHeight="1" outlineLevel="1">
      <c r="A215" s="1">
        <f t="shared" si="8"/>
        <v>207</v>
      </c>
      <c r="B215" s="9" t="str">
        <f t="shared" si="9"/>
        <v>207.</v>
      </c>
      <c r="C215" s="23" t="s">
        <v>607</v>
      </c>
      <c r="D215" s="21"/>
      <c r="E215" s="16" t="s">
        <v>608</v>
      </c>
      <c r="F215" s="9" t="s">
        <v>609</v>
      </c>
      <c r="G215" s="17">
        <v>41640</v>
      </c>
      <c r="H215" s="17">
        <v>42735</v>
      </c>
      <c r="I215" s="9" t="s">
        <v>610</v>
      </c>
      <c r="J215" s="28">
        <v>3573116.9000000004</v>
      </c>
      <c r="K215" s="28">
        <f>K214-K235</f>
        <v>3500865.7</v>
      </c>
      <c r="L215" s="28">
        <f>L214-L235</f>
        <v>3659611.3000000003</v>
      </c>
    </row>
    <row r="216" spans="1:20" ht="72.75" customHeight="1" outlineLevel="1">
      <c r="A216" s="1">
        <f t="shared" si="8"/>
        <v>208</v>
      </c>
      <c r="B216" s="9" t="str">
        <f t="shared" si="9"/>
        <v>208.</v>
      </c>
      <c r="C216" s="26" t="s">
        <v>611</v>
      </c>
      <c r="D216" s="21" t="s">
        <v>640</v>
      </c>
      <c r="E216" s="93" t="s">
        <v>612</v>
      </c>
      <c r="F216" s="9" t="s">
        <v>664</v>
      </c>
      <c r="G216" s="9" t="s">
        <v>664</v>
      </c>
      <c r="H216" s="17">
        <v>42004</v>
      </c>
      <c r="I216" s="9" t="s">
        <v>664</v>
      </c>
      <c r="J216" s="9" t="s">
        <v>664</v>
      </c>
      <c r="K216" s="9" t="s">
        <v>628</v>
      </c>
      <c r="L216" s="9" t="s">
        <v>628</v>
      </c>
      <c r="M216" s="27"/>
      <c r="N216" s="27"/>
      <c r="P216" s="71"/>
      <c r="Q216" s="27"/>
      <c r="R216" s="27"/>
      <c r="S216" s="27"/>
      <c r="T216" s="27"/>
    </row>
    <row r="217" spans="1:20" ht="99.75" customHeight="1" outlineLevel="1">
      <c r="A217" s="1">
        <f t="shared" ref="A217:A280" si="10">A216+1</f>
        <v>209</v>
      </c>
      <c r="B217" s="9" t="str">
        <f t="shared" si="9"/>
        <v>209.</v>
      </c>
      <c r="C217" s="24" t="s">
        <v>613</v>
      </c>
      <c r="D217" s="21"/>
      <c r="E217" s="93" t="s">
        <v>612</v>
      </c>
      <c r="F217" s="9" t="s">
        <v>664</v>
      </c>
      <c r="G217" s="9" t="s">
        <v>664</v>
      </c>
      <c r="H217" s="17">
        <v>41713</v>
      </c>
      <c r="I217" s="9" t="s">
        <v>664</v>
      </c>
      <c r="J217" s="9" t="s">
        <v>664</v>
      </c>
      <c r="K217" s="9" t="s">
        <v>628</v>
      </c>
      <c r="L217" s="9" t="s">
        <v>628</v>
      </c>
      <c r="M217" s="69"/>
      <c r="N217" s="27"/>
      <c r="O217" s="27"/>
    </row>
    <row r="218" spans="1:20" ht="61.5" customHeight="1" outlineLevel="1">
      <c r="A218" s="1">
        <f t="shared" si="10"/>
        <v>210</v>
      </c>
      <c r="B218" s="9" t="str">
        <f t="shared" si="9"/>
        <v>210.</v>
      </c>
      <c r="C218" s="26" t="s">
        <v>614</v>
      </c>
      <c r="D218" s="21"/>
      <c r="E218" s="22" t="s">
        <v>245</v>
      </c>
      <c r="F218" s="9" t="s">
        <v>664</v>
      </c>
      <c r="G218" s="9" t="s">
        <v>664</v>
      </c>
      <c r="H218" s="17">
        <v>41670</v>
      </c>
      <c r="I218" s="13" t="s">
        <v>664</v>
      </c>
      <c r="J218" s="13" t="s">
        <v>664</v>
      </c>
      <c r="K218" s="9" t="s">
        <v>628</v>
      </c>
      <c r="L218" s="9" t="s">
        <v>628</v>
      </c>
      <c r="M218" s="27"/>
      <c r="N218" s="27"/>
    </row>
    <row r="219" spans="1:20" ht="76.5" outlineLevel="1">
      <c r="A219" s="1">
        <f t="shared" si="10"/>
        <v>211</v>
      </c>
      <c r="B219" s="9" t="str">
        <f t="shared" si="9"/>
        <v>211.</v>
      </c>
      <c r="C219" s="24" t="s">
        <v>246</v>
      </c>
      <c r="D219" s="21"/>
      <c r="E219" s="93" t="s">
        <v>612</v>
      </c>
      <c r="F219" s="9" t="s">
        <v>664</v>
      </c>
      <c r="G219" s="9" t="s">
        <v>664</v>
      </c>
      <c r="H219" s="17">
        <v>41713</v>
      </c>
      <c r="I219" s="9" t="s">
        <v>664</v>
      </c>
      <c r="J219" s="9" t="s">
        <v>664</v>
      </c>
      <c r="K219" s="9" t="s">
        <v>628</v>
      </c>
      <c r="L219" s="9" t="s">
        <v>628</v>
      </c>
      <c r="M219" s="27"/>
      <c r="N219" s="27"/>
    </row>
    <row r="220" spans="1:20" ht="94.5" customHeight="1" outlineLevel="1">
      <c r="A220" s="1">
        <f t="shared" si="10"/>
        <v>212</v>
      </c>
      <c r="B220" s="9" t="str">
        <f t="shared" si="9"/>
        <v>212.</v>
      </c>
      <c r="C220" s="24" t="s">
        <v>247</v>
      </c>
      <c r="D220" s="21"/>
      <c r="E220" s="93" t="s">
        <v>612</v>
      </c>
      <c r="F220" s="9" t="s">
        <v>664</v>
      </c>
      <c r="G220" s="9" t="s">
        <v>664</v>
      </c>
      <c r="H220" s="17">
        <v>41680</v>
      </c>
      <c r="I220" s="9" t="s">
        <v>664</v>
      </c>
      <c r="J220" s="9" t="s">
        <v>664</v>
      </c>
      <c r="K220" s="9" t="s">
        <v>628</v>
      </c>
      <c r="L220" s="9" t="s">
        <v>628</v>
      </c>
      <c r="M220" s="27"/>
      <c r="N220" s="27"/>
    </row>
    <row r="221" spans="1:20" ht="81" customHeight="1" outlineLevel="1">
      <c r="A221" s="1">
        <f>A220+1</f>
        <v>213</v>
      </c>
      <c r="B221" s="9" t="str">
        <f t="shared" si="9"/>
        <v>213.</v>
      </c>
      <c r="C221" s="26" t="s">
        <v>248</v>
      </c>
      <c r="D221" s="94"/>
      <c r="E221" s="54" t="s">
        <v>249</v>
      </c>
      <c r="F221" s="9" t="s">
        <v>664</v>
      </c>
      <c r="G221" s="9" t="s">
        <v>664</v>
      </c>
      <c r="H221" s="17">
        <v>42369</v>
      </c>
      <c r="I221" s="9" t="s">
        <v>664</v>
      </c>
      <c r="J221" s="9" t="s">
        <v>628</v>
      </c>
      <c r="K221" s="9" t="s">
        <v>664</v>
      </c>
      <c r="L221" s="9" t="s">
        <v>628</v>
      </c>
    </row>
    <row r="222" spans="1:20" ht="74.25" customHeight="1" outlineLevel="1">
      <c r="A222" s="1">
        <f t="shared" si="10"/>
        <v>214</v>
      </c>
      <c r="B222" s="9" t="str">
        <f t="shared" si="9"/>
        <v>214.</v>
      </c>
      <c r="C222" s="26" t="s">
        <v>250</v>
      </c>
      <c r="D222" s="95"/>
      <c r="E222" s="54" t="s">
        <v>249</v>
      </c>
      <c r="F222" s="9" t="s">
        <v>664</v>
      </c>
      <c r="G222" s="9" t="s">
        <v>664</v>
      </c>
      <c r="H222" s="17">
        <v>42735</v>
      </c>
      <c r="I222" s="9" t="s">
        <v>664</v>
      </c>
      <c r="J222" s="9" t="s">
        <v>628</v>
      </c>
      <c r="K222" s="9" t="s">
        <v>664</v>
      </c>
      <c r="L222" s="9" t="s">
        <v>628</v>
      </c>
    </row>
    <row r="223" spans="1:20" ht="94.5" customHeight="1" outlineLevel="1">
      <c r="A223" s="1">
        <f t="shared" si="10"/>
        <v>215</v>
      </c>
      <c r="B223" s="9" t="str">
        <f t="shared" ref="B223:B286" si="11">A223&amp;"."</f>
        <v>215.</v>
      </c>
      <c r="C223" s="26" t="s">
        <v>251</v>
      </c>
      <c r="D223" s="21" t="s">
        <v>640</v>
      </c>
      <c r="E223" s="93" t="s">
        <v>612</v>
      </c>
      <c r="F223" s="9" t="s">
        <v>664</v>
      </c>
      <c r="G223" s="9" t="s">
        <v>664</v>
      </c>
      <c r="H223" s="17">
        <v>42369</v>
      </c>
      <c r="I223" s="9" t="s">
        <v>664</v>
      </c>
      <c r="J223" s="9" t="s">
        <v>628</v>
      </c>
      <c r="K223" s="9" t="s">
        <v>664</v>
      </c>
      <c r="L223" s="9" t="s">
        <v>628</v>
      </c>
      <c r="M223" s="71"/>
      <c r="N223" s="27"/>
      <c r="O223" s="27"/>
      <c r="P223" s="27"/>
      <c r="Q223" s="27"/>
    </row>
    <row r="224" spans="1:20" ht="98.25" customHeight="1" outlineLevel="1">
      <c r="A224" s="1">
        <f t="shared" si="10"/>
        <v>216</v>
      </c>
      <c r="B224" s="9" t="str">
        <f t="shared" si="11"/>
        <v>216.</v>
      </c>
      <c r="C224" s="26" t="s">
        <v>252</v>
      </c>
      <c r="D224" s="21" t="s">
        <v>640</v>
      </c>
      <c r="E224" s="93" t="s">
        <v>612</v>
      </c>
      <c r="F224" s="9" t="s">
        <v>664</v>
      </c>
      <c r="G224" s="9" t="s">
        <v>664</v>
      </c>
      <c r="H224" s="17">
        <v>42735</v>
      </c>
      <c r="I224" s="9" t="s">
        <v>664</v>
      </c>
      <c r="J224" s="9" t="s">
        <v>628</v>
      </c>
      <c r="K224" s="9" t="s">
        <v>664</v>
      </c>
      <c r="L224" s="9" t="s">
        <v>628</v>
      </c>
      <c r="M224" s="71"/>
      <c r="N224" s="71"/>
      <c r="O224" s="71"/>
      <c r="P224" s="71"/>
      <c r="Q224" s="71"/>
    </row>
    <row r="225" spans="1:13" ht="99.75" customHeight="1" outlineLevel="1">
      <c r="A225" s="1">
        <f t="shared" si="10"/>
        <v>217</v>
      </c>
      <c r="B225" s="9" t="str">
        <f t="shared" si="11"/>
        <v>217.</v>
      </c>
      <c r="C225" s="24" t="s">
        <v>253</v>
      </c>
      <c r="D225" s="21"/>
      <c r="E225" s="54" t="s">
        <v>249</v>
      </c>
      <c r="F225" s="9" t="s">
        <v>664</v>
      </c>
      <c r="G225" s="9" t="s">
        <v>664</v>
      </c>
      <c r="H225" s="17">
        <v>42078</v>
      </c>
      <c r="I225" s="9" t="s">
        <v>664</v>
      </c>
      <c r="J225" s="9" t="s">
        <v>628</v>
      </c>
      <c r="K225" s="9" t="s">
        <v>664</v>
      </c>
      <c r="L225" s="9" t="s">
        <v>628</v>
      </c>
      <c r="M225" s="71"/>
    </row>
    <row r="226" spans="1:13" ht="97.5" customHeight="1" outlineLevel="1">
      <c r="A226" s="1">
        <f t="shared" si="10"/>
        <v>218</v>
      </c>
      <c r="B226" s="9" t="str">
        <f t="shared" si="11"/>
        <v>218.</v>
      </c>
      <c r="C226" s="24" t="s">
        <v>254</v>
      </c>
      <c r="D226" s="21"/>
      <c r="E226" s="54" t="s">
        <v>249</v>
      </c>
      <c r="F226" s="9" t="s">
        <v>664</v>
      </c>
      <c r="G226" s="9" t="s">
        <v>664</v>
      </c>
      <c r="H226" s="17">
        <v>42444</v>
      </c>
      <c r="I226" s="9" t="s">
        <v>664</v>
      </c>
      <c r="J226" s="9" t="s">
        <v>628</v>
      </c>
      <c r="K226" s="9" t="s">
        <v>664</v>
      </c>
      <c r="L226" s="9" t="s">
        <v>628</v>
      </c>
      <c r="M226" s="71"/>
    </row>
    <row r="227" spans="1:13" ht="57" customHeight="1" outlineLevel="1">
      <c r="A227" s="1">
        <f t="shared" si="10"/>
        <v>219</v>
      </c>
      <c r="B227" s="9" t="str">
        <f t="shared" si="11"/>
        <v>219.</v>
      </c>
      <c r="C227" s="26" t="s">
        <v>255</v>
      </c>
      <c r="D227" s="21"/>
      <c r="E227" s="22" t="s">
        <v>245</v>
      </c>
      <c r="F227" s="9" t="s">
        <v>664</v>
      </c>
      <c r="G227" s="9" t="s">
        <v>664</v>
      </c>
      <c r="H227" s="17">
        <v>42035</v>
      </c>
      <c r="I227" s="13" t="s">
        <v>664</v>
      </c>
      <c r="J227" s="9" t="s">
        <v>628</v>
      </c>
      <c r="K227" s="13" t="s">
        <v>664</v>
      </c>
      <c r="L227" s="9" t="s">
        <v>628</v>
      </c>
    </row>
    <row r="228" spans="1:13" ht="63.75" outlineLevel="1">
      <c r="A228" s="1">
        <f t="shared" si="10"/>
        <v>220</v>
      </c>
      <c r="B228" s="9" t="str">
        <f t="shared" si="11"/>
        <v>220.</v>
      </c>
      <c r="C228" s="26" t="s">
        <v>256</v>
      </c>
      <c r="D228" s="21"/>
      <c r="E228" s="22" t="s">
        <v>245</v>
      </c>
      <c r="F228" s="9" t="s">
        <v>664</v>
      </c>
      <c r="G228" s="9" t="s">
        <v>664</v>
      </c>
      <c r="H228" s="17">
        <v>42400</v>
      </c>
      <c r="I228" s="13" t="s">
        <v>664</v>
      </c>
      <c r="J228" s="9" t="s">
        <v>628</v>
      </c>
      <c r="K228" s="13" t="s">
        <v>664</v>
      </c>
      <c r="L228" s="9" t="s">
        <v>628</v>
      </c>
    </row>
    <row r="229" spans="1:13" ht="76.5" outlineLevel="1">
      <c r="A229" s="1">
        <f t="shared" si="10"/>
        <v>221</v>
      </c>
      <c r="B229" s="9" t="str">
        <f t="shared" si="11"/>
        <v>221.</v>
      </c>
      <c r="C229" s="24" t="s">
        <v>257</v>
      </c>
      <c r="D229" s="21"/>
      <c r="E229" s="54" t="s">
        <v>249</v>
      </c>
      <c r="F229" s="9" t="s">
        <v>664</v>
      </c>
      <c r="G229" s="9" t="s">
        <v>664</v>
      </c>
      <c r="H229" s="17">
        <v>42078</v>
      </c>
      <c r="I229" s="9" t="s">
        <v>664</v>
      </c>
      <c r="J229" s="9" t="s">
        <v>628</v>
      </c>
      <c r="K229" s="9" t="s">
        <v>664</v>
      </c>
      <c r="L229" s="9" t="s">
        <v>628</v>
      </c>
    </row>
    <row r="230" spans="1:13" ht="78.75" customHeight="1" outlineLevel="1">
      <c r="A230" s="1">
        <f t="shared" si="10"/>
        <v>222</v>
      </c>
      <c r="B230" s="9" t="str">
        <f t="shared" si="11"/>
        <v>222.</v>
      </c>
      <c r="C230" s="24" t="s">
        <v>258</v>
      </c>
      <c r="D230" s="21"/>
      <c r="E230" s="54" t="s">
        <v>249</v>
      </c>
      <c r="F230" s="9" t="s">
        <v>664</v>
      </c>
      <c r="G230" s="9" t="s">
        <v>664</v>
      </c>
      <c r="H230" s="17">
        <v>42444</v>
      </c>
      <c r="I230" s="9" t="s">
        <v>664</v>
      </c>
      <c r="J230" s="9" t="s">
        <v>628</v>
      </c>
      <c r="K230" s="9" t="s">
        <v>664</v>
      </c>
      <c r="L230" s="9" t="s">
        <v>628</v>
      </c>
    </row>
    <row r="231" spans="1:13" ht="94.5" customHeight="1" outlineLevel="1">
      <c r="A231" s="1">
        <f t="shared" si="10"/>
        <v>223</v>
      </c>
      <c r="B231" s="9" t="str">
        <f t="shared" si="11"/>
        <v>223.</v>
      </c>
      <c r="C231" s="24" t="s">
        <v>259</v>
      </c>
      <c r="D231" s="21"/>
      <c r="E231" s="54" t="s">
        <v>260</v>
      </c>
      <c r="F231" s="9" t="s">
        <v>664</v>
      </c>
      <c r="G231" s="9" t="s">
        <v>664</v>
      </c>
      <c r="H231" s="17">
        <v>42045</v>
      </c>
      <c r="I231" s="9" t="s">
        <v>664</v>
      </c>
      <c r="J231" s="9" t="s">
        <v>628</v>
      </c>
      <c r="K231" s="9" t="s">
        <v>664</v>
      </c>
      <c r="L231" s="9" t="s">
        <v>628</v>
      </c>
    </row>
    <row r="232" spans="1:13" ht="91.5" customHeight="1" outlineLevel="1">
      <c r="A232" s="1">
        <f t="shared" si="10"/>
        <v>224</v>
      </c>
      <c r="B232" s="9" t="str">
        <f t="shared" si="11"/>
        <v>224.</v>
      </c>
      <c r="C232" s="24" t="s">
        <v>261</v>
      </c>
      <c r="D232" s="21"/>
      <c r="E232" s="54" t="s">
        <v>260</v>
      </c>
      <c r="F232" s="9" t="s">
        <v>664</v>
      </c>
      <c r="G232" s="9" t="s">
        <v>664</v>
      </c>
      <c r="H232" s="17">
        <v>42410</v>
      </c>
      <c r="I232" s="9" t="s">
        <v>664</v>
      </c>
      <c r="J232" s="9" t="s">
        <v>628</v>
      </c>
      <c r="K232" s="9" t="s">
        <v>664</v>
      </c>
      <c r="L232" s="9" t="s">
        <v>628</v>
      </c>
    </row>
    <row r="233" spans="1:13" ht="105" customHeight="1" outlineLevel="1">
      <c r="A233" s="1">
        <f t="shared" si="10"/>
        <v>225</v>
      </c>
      <c r="B233" s="9" t="str">
        <f t="shared" si="11"/>
        <v>225.</v>
      </c>
      <c r="C233" s="51" t="s">
        <v>262</v>
      </c>
      <c r="D233" s="80"/>
      <c r="E233" s="93" t="s">
        <v>612</v>
      </c>
      <c r="F233" s="17" t="s">
        <v>664</v>
      </c>
      <c r="G233" s="17" t="s">
        <v>664</v>
      </c>
      <c r="H233" s="17">
        <v>42050</v>
      </c>
      <c r="I233" s="21" t="s">
        <v>664</v>
      </c>
      <c r="J233" s="9" t="s">
        <v>628</v>
      </c>
      <c r="K233" s="17" t="s">
        <v>664</v>
      </c>
      <c r="L233" s="9" t="s">
        <v>628</v>
      </c>
    </row>
    <row r="234" spans="1:13" ht="96" customHeight="1" outlineLevel="1">
      <c r="A234" s="1">
        <f t="shared" si="10"/>
        <v>226</v>
      </c>
      <c r="B234" s="9" t="str">
        <f t="shared" si="11"/>
        <v>226.</v>
      </c>
      <c r="C234" s="73" t="s">
        <v>263</v>
      </c>
      <c r="D234" s="80"/>
      <c r="E234" s="16" t="s">
        <v>264</v>
      </c>
      <c r="F234" s="17" t="s">
        <v>664</v>
      </c>
      <c r="G234" s="17" t="s">
        <v>664</v>
      </c>
      <c r="H234" s="17">
        <v>42415</v>
      </c>
      <c r="I234" s="21" t="s">
        <v>664</v>
      </c>
      <c r="J234" s="9" t="s">
        <v>628</v>
      </c>
      <c r="K234" s="17" t="s">
        <v>664</v>
      </c>
      <c r="L234" s="9" t="s">
        <v>628</v>
      </c>
    </row>
    <row r="235" spans="1:13" ht="87" customHeight="1" outlineLevel="1">
      <c r="A235" s="1">
        <f t="shared" si="10"/>
        <v>227</v>
      </c>
      <c r="B235" s="9" t="str">
        <f t="shared" si="11"/>
        <v>227.</v>
      </c>
      <c r="C235" s="26" t="s">
        <v>265</v>
      </c>
      <c r="D235" s="21"/>
      <c r="E235" s="93" t="s">
        <v>266</v>
      </c>
      <c r="F235" s="9" t="s">
        <v>601</v>
      </c>
      <c r="G235" s="17">
        <v>41640</v>
      </c>
      <c r="H235" s="17">
        <v>42735</v>
      </c>
      <c r="I235" s="21" t="s">
        <v>267</v>
      </c>
      <c r="J235" s="44">
        <v>9711.7999999999993</v>
      </c>
      <c r="K235" s="28">
        <f>9711.8-971.2</f>
        <v>8740.5999999999985</v>
      </c>
      <c r="L235" s="28">
        <v>9517.6</v>
      </c>
    </row>
    <row r="236" spans="1:13" ht="81" customHeight="1" outlineLevel="1">
      <c r="A236" s="1">
        <f>A235+1</f>
        <v>228</v>
      </c>
      <c r="B236" s="9" t="str">
        <f t="shared" si="11"/>
        <v>228.</v>
      </c>
      <c r="C236" s="26" t="s">
        <v>268</v>
      </c>
      <c r="D236" s="21"/>
      <c r="E236" s="93" t="s">
        <v>266</v>
      </c>
      <c r="F236" s="9" t="s">
        <v>664</v>
      </c>
      <c r="G236" s="9" t="s">
        <v>664</v>
      </c>
      <c r="H236" s="17">
        <v>42369</v>
      </c>
      <c r="I236" s="9" t="s">
        <v>664</v>
      </c>
      <c r="J236" s="9" t="s">
        <v>664</v>
      </c>
      <c r="K236" s="9" t="s">
        <v>628</v>
      </c>
      <c r="L236" s="9" t="s">
        <v>628</v>
      </c>
    </row>
    <row r="237" spans="1:13" ht="79.5" customHeight="1" outlineLevel="1">
      <c r="A237" s="1">
        <f>A236+1</f>
        <v>229</v>
      </c>
      <c r="B237" s="9" t="str">
        <f t="shared" si="11"/>
        <v>229.</v>
      </c>
      <c r="C237" s="26" t="s">
        <v>269</v>
      </c>
      <c r="D237" s="21"/>
      <c r="E237" s="93" t="s">
        <v>266</v>
      </c>
      <c r="F237" s="9" t="s">
        <v>664</v>
      </c>
      <c r="G237" s="9" t="s">
        <v>664</v>
      </c>
      <c r="H237" s="17">
        <v>42338</v>
      </c>
      <c r="I237" s="9" t="s">
        <v>664</v>
      </c>
      <c r="J237" s="9" t="s">
        <v>664</v>
      </c>
      <c r="K237" s="9" t="s">
        <v>628</v>
      </c>
      <c r="L237" s="9" t="s">
        <v>628</v>
      </c>
    </row>
    <row r="238" spans="1:13" ht="83.25" customHeight="1">
      <c r="A238" s="1">
        <f>A237+1</f>
        <v>230</v>
      </c>
      <c r="B238" s="9" t="str">
        <f t="shared" si="11"/>
        <v>230.</v>
      </c>
      <c r="C238" s="15" t="s">
        <v>270</v>
      </c>
      <c r="D238" s="9" t="s">
        <v>664</v>
      </c>
      <c r="E238" s="22" t="s">
        <v>271</v>
      </c>
      <c r="F238" s="9" t="s">
        <v>664</v>
      </c>
      <c r="G238" s="17">
        <v>41275</v>
      </c>
      <c r="H238" s="17">
        <v>44196</v>
      </c>
      <c r="I238" s="9" t="s">
        <v>664</v>
      </c>
      <c r="J238" s="18">
        <v>19884230.599999998</v>
      </c>
      <c r="K238" s="96">
        <f>K239+K252</f>
        <v>15370589.5</v>
      </c>
      <c r="L238" s="96">
        <f>L239+L252</f>
        <v>15981134.199999999</v>
      </c>
    </row>
    <row r="239" spans="1:13" ht="79.5" customHeight="1" outlineLevel="1">
      <c r="A239" s="1">
        <f t="shared" si="10"/>
        <v>231</v>
      </c>
      <c r="B239" s="9" t="str">
        <f t="shared" si="11"/>
        <v>231.</v>
      </c>
      <c r="C239" s="97" t="s">
        <v>272</v>
      </c>
      <c r="D239" s="21"/>
      <c r="E239" s="93" t="s">
        <v>273</v>
      </c>
      <c r="F239" s="9" t="s">
        <v>274</v>
      </c>
      <c r="G239" s="17">
        <v>41275</v>
      </c>
      <c r="H239" s="17">
        <v>44196</v>
      </c>
      <c r="I239" s="9" t="s">
        <v>664</v>
      </c>
      <c r="J239" s="44">
        <v>1412570.4</v>
      </c>
      <c r="K239" s="44">
        <f>K240</f>
        <v>1518714</v>
      </c>
      <c r="L239" s="44">
        <f>L240</f>
        <v>1596095.2</v>
      </c>
    </row>
    <row r="240" spans="1:13" ht="172.5" customHeight="1" outlineLevel="1">
      <c r="A240" s="1">
        <f t="shared" si="10"/>
        <v>232</v>
      </c>
      <c r="B240" s="9" t="str">
        <f t="shared" si="11"/>
        <v>232.</v>
      </c>
      <c r="C240" s="76" t="s">
        <v>275</v>
      </c>
      <c r="D240" s="89"/>
      <c r="E240" s="54" t="s">
        <v>276</v>
      </c>
      <c r="F240" s="9" t="s">
        <v>277</v>
      </c>
      <c r="G240" s="17">
        <v>41640</v>
      </c>
      <c r="H240" s="17">
        <v>42735</v>
      </c>
      <c r="I240" s="21" t="s">
        <v>278</v>
      </c>
      <c r="J240" s="44">
        <v>1412570.4</v>
      </c>
      <c r="K240" s="28">
        <f>1624314-105600</f>
        <v>1518714</v>
      </c>
      <c r="L240" s="28">
        <v>1596095.2</v>
      </c>
    </row>
    <row r="241" spans="1:15" ht="82.5" customHeight="1" outlineLevel="1">
      <c r="A241" s="1">
        <f t="shared" si="10"/>
        <v>233</v>
      </c>
      <c r="B241" s="9" t="str">
        <f t="shared" si="11"/>
        <v>233.</v>
      </c>
      <c r="C241" s="26" t="s">
        <v>279</v>
      </c>
      <c r="D241" s="21" t="s">
        <v>640</v>
      </c>
      <c r="E241" s="93" t="s">
        <v>276</v>
      </c>
      <c r="F241" s="9" t="s">
        <v>664</v>
      </c>
      <c r="G241" s="9" t="s">
        <v>664</v>
      </c>
      <c r="H241" s="17">
        <v>41670</v>
      </c>
      <c r="I241" s="9" t="s">
        <v>664</v>
      </c>
      <c r="J241" s="9" t="s">
        <v>664</v>
      </c>
      <c r="K241" s="9" t="s">
        <v>628</v>
      </c>
      <c r="L241" s="9" t="s">
        <v>628</v>
      </c>
      <c r="M241" s="27"/>
      <c r="N241" s="27"/>
    </row>
    <row r="242" spans="1:15" ht="102.75" customHeight="1" outlineLevel="1">
      <c r="A242" s="1">
        <f>A241+1</f>
        <v>234</v>
      </c>
      <c r="B242" s="9" t="str">
        <f t="shared" si="11"/>
        <v>234.</v>
      </c>
      <c r="C242" s="26" t="s">
        <v>280</v>
      </c>
      <c r="D242" s="21" t="s">
        <v>640</v>
      </c>
      <c r="E242" s="93" t="s">
        <v>276</v>
      </c>
      <c r="F242" s="9" t="s">
        <v>664</v>
      </c>
      <c r="G242" s="9" t="s">
        <v>664</v>
      </c>
      <c r="H242" s="17">
        <v>42050</v>
      </c>
      <c r="I242" s="9" t="s">
        <v>664</v>
      </c>
      <c r="J242" s="9" t="s">
        <v>628</v>
      </c>
      <c r="K242" s="9" t="s">
        <v>664</v>
      </c>
      <c r="L242" s="9" t="s">
        <v>628</v>
      </c>
    </row>
    <row r="243" spans="1:15" ht="97.5" customHeight="1" outlineLevel="1">
      <c r="A243" s="1">
        <f t="shared" si="10"/>
        <v>235</v>
      </c>
      <c r="B243" s="9" t="str">
        <f t="shared" si="11"/>
        <v>235.</v>
      </c>
      <c r="C243" s="26" t="s">
        <v>281</v>
      </c>
      <c r="D243" s="21" t="s">
        <v>640</v>
      </c>
      <c r="E243" s="93" t="s">
        <v>276</v>
      </c>
      <c r="F243" s="9" t="s">
        <v>664</v>
      </c>
      <c r="G243" s="9" t="s">
        <v>664</v>
      </c>
      <c r="H243" s="17">
        <v>42415</v>
      </c>
      <c r="I243" s="9" t="s">
        <v>664</v>
      </c>
      <c r="J243" s="9" t="s">
        <v>628</v>
      </c>
      <c r="K243" s="9" t="s">
        <v>664</v>
      </c>
      <c r="L243" s="9" t="s">
        <v>628</v>
      </c>
    </row>
    <row r="244" spans="1:15" ht="88.5" customHeight="1" outlineLevel="1">
      <c r="A244" s="1">
        <f t="shared" si="10"/>
        <v>236</v>
      </c>
      <c r="B244" s="9" t="str">
        <f t="shared" si="11"/>
        <v>236.</v>
      </c>
      <c r="C244" s="26" t="s">
        <v>282</v>
      </c>
      <c r="D244" s="21" t="s">
        <v>640</v>
      </c>
      <c r="E244" s="93" t="s">
        <v>276</v>
      </c>
      <c r="F244" s="9" t="s">
        <v>664</v>
      </c>
      <c r="G244" s="9" t="s">
        <v>664</v>
      </c>
      <c r="H244" s="17">
        <v>42004</v>
      </c>
      <c r="I244" s="9" t="s">
        <v>664</v>
      </c>
      <c r="J244" s="9" t="s">
        <v>664</v>
      </c>
      <c r="K244" s="9" t="s">
        <v>628</v>
      </c>
      <c r="L244" s="9" t="s">
        <v>628</v>
      </c>
      <c r="M244" s="27"/>
      <c r="N244" s="27"/>
      <c r="O244" s="71"/>
    </row>
    <row r="245" spans="1:15" ht="88.5" customHeight="1" outlineLevel="1">
      <c r="A245" s="1">
        <f>A244+1</f>
        <v>237</v>
      </c>
      <c r="B245" s="9" t="str">
        <f t="shared" si="11"/>
        <v>237.</v>
      </c>
      <c r="C245" s="26" t="s">
        <v>283</v>
      </c>
      <c r="D245" s="21"/>
      <c r="E245" s="93" t="s">
        <v>276</v>
      </c>
      <c r="F245" s="9" t="s">
        <v>664</v>
      </c>
      <c r="G245" s="9" t="s">
        <v>664</v>
      </c>
      <c r="H245" s="17">
        <v>42369</v>
      </c>
      <c r="I245" s="9" t="s">
        <v>664</v>
      </c>
      <c r="J245" s="9" t="s">
        <v>628</v>
      </c>
      <c r="K245" s="9" t="s">
        <v>664</v>
      </c>
      <c r="L245" s="9" t="s">
        <v>628</v>
      </c>
    </row>
    <row r="246" spans="1:15" ht="96" customHeight="1" outlineLevel="1">
      <c r="A246" s="1">
        <f t="shared" si="10"/>
        <v>238</v>
      </c>
      <c r="B246" s="9" t="str">
        <f t="shared" si="11"/>
        <v>238.</v>
      </c>
      <c r="C246" s="26" t="s">
        <v>284</v>
      </c>
      <c r="D246" s="98"/>
      <c r="E246" s="93" t="s">
        <v>276</v>
      </c>
      <c r="F246" s="9" t="s">
        <v>664</v>
      </c>
      <c r="G246" s="9" t="s">
        <v>664</v>
      </c>
      <c r="H246" s="17">
        <v>42735</v>
      </c>
      <c r="I246" s="9" t="s">
        <v>664</v>
      </c>
      <c r="J246" s="9" t="s">
        <v>628</v>
      </c>
      <c r="K246" s="9" t="s">
        <v>664</v>
      </c>
      <c r="L246" s="9" t="s">
        <v>628</v>
      </c>
    </row>
    <row r="247" spans="1:15" ht="123" customHeight="1" outlineLevel="1">
      <c r="A247" s="1">
        <f t="shared" si="10"/>
        <v>239</v>
      </c>
      <c r="B247" s="9" t="str">
        <f t="shared" si="11"/>
        <v>239.</v>
      </c>
      <c r="C247" s="26" t="s">
        <v>285</v>
      </c>
      <c r="D247" s="21" t="s">
        <v>640</v>
      </c>
      <c r="E247" s="93" t="s">
        <v>273</v>
      </c>
      <c r="F247" s="9" t="s">
        <v>664</v>
      </c>
      <c r="G247" s="9" t="s">
        <v>664</v>
      </c>
      <c r="H247" s="17">
        <v>42004</v>
      </c>
      <c r="I247" s="9" t="s">
        <v>664</v>
      </c>
      <c r="J247" s="9" t="s">
        <v>664</v>
      </c>
      <c r="K247" s="9" t="s">
        <v>628</v>
      </c>
      <c r="L247" s="9" t="s">
        <v>628</v>
      </c>
      <c r="M247" s="27"/>
      <c r="N247" s="27"/>
    </row>
    <row r="248" spans="1:15" s="105" customFormat="1" ht="84" customHeight="1" outlineLevel="1">
      <c r="A248" s="1">
        <f t="shared" si="10"/>
        <v>240</v>
      </c>
      <c r="B248" s="9" t="str">
        <f t="shared" si="11"/>
        <v>240.</v>
      </c>
      <c r="C248" s="26" t="s">
        <v>286</v>
      </c>
      <c r="D248" s="99" t="s">
        <v>640</v>
      </c>
      <c r="E248" s="100" t="s">
        <v>273</v>
      </c>
      <c r="F248" s="101" t="s">
        <v>664</v>
      </c>
      <c r="G248" s="101" t="s">
        <v>664</v>
      </c>
      <c r="H248" s="102">
        <v>42004</v>
      </c>
      <c r="I248" s="103" t="s">
        <v>664</v>
      </c>
      <c r="J248" s="103" t="s">
        <v>664</v>
      </c>
      <c r="K248" s="103" t="s">
        <v>628</v>
      </c>
      <c r="L248" s="103" t="s">
        <v>628</v>
      </c>
      <c r="M248" s="104"/>
      <c r="N248" s="104"/>
    </row>
    <row r="249" spans="1:15" ht="96.75" customHeight="1" outlineLevel="1">
      <c r="A249" s="1">
        <f t="shared" si="10"/>
        <v>241</v>
      </c>
      <c r="B249" s="9" t="str">
        <f t="shared" si="11"/>
        <v>241.</v>
      </c>
      <c r="C249" s="54" t="s">
        <v>287</v>
      </c>
      <c r="D249" s="21" t="s">
        <v>640</v>
      </c>
      <c r="E249" s="54" t="s">
        <v>273</v>
      </c>
      <c r="F249" s="9" t="s">
        <v>664</v>
      </c>
      <c r="G249" s="9" t="s">
        <v>664</v>
      </c>
      <c r="H249" s="17">
        <v>42004</v>
      </c>
      <c r="I249" s="9" t="s">
        <v>664</v>
      </c>
      <c r="J249" s="9" t="s">
        <v>664</v>
      </c>
      <c r="K249" s="9" t="s">
        <v>628</v>
      </c>
      <c r="L249" s="9" t="s">
        <v>628</v>
      </c>
      <c r="M249" s="27"/>
      <c r="N249" s="27"/>
    </row>
    <row r="250" spans="1:15" ht="75.75" customHeight="1" outlineLevel="1">
      <c r="A250" s="1">
        <f>A249+1</f>
        <v>242</v>
      </c>
      <c r="B250" s="9" t="str">
        <f t="shared" si="11"/>
        <v>242.</v>
      </c>
      <c r="C250" s="93" t="s">
        <v>288</v>
      </c>
      <c r="D250" s="21" t="s">
        <v>640</v>
      </c>
      <c r="E250" s="93" t="s">
        <v>273</v>
      </c>
      <c r="F250" s="9" t="s">
        <v>664</v>
      </c>
      <c r="G250" s="9" t="s">
        <v>664</v>
      </c>
      <c r="H250" s="9" t="s">
        <v>289</v>
      </c>
      <c r="I250" s="9" t="s">
        <v>664</v>
      </c>
      <c r="J250" s="9" t="s">
        <v>628</v>
      </c>
      <c r="K250" s="9" t="s">
        <v>664</v>
      </c>
      <c r="L250" s="9" t="s">
        <v>628</v>
      </c>
    </row>
    <row r="251" spans="1:15" ht="78.75" customHeight="1" outlineLevel="1">
      <c r="A251" s="1">
        <f t="shared" si="10"/>
        <v>243</v>
      </c>
      <c r="B251" s="9" t="str">
        <f t="shared" si="11"/>
        <v>243.</v>
      </c>
      <c r="C251" s="93" t="s">
        <v>290</v>
      </c>
      <c r="D251" s="21" t="s">
        <v>640</v>
      </c>
      <c r="E251" s="93" t="s">
        <v>273</v>
      </c>
      <c r="F251" s="9" t="s">
        <v>664</v>
      </c>
      <c r="G251" s="9" t="s">
        <v>664</v>
      </c>
      <c r="H251" s="9" t="s">
        <v>291</v>
      </c>
      <c r="I251" s="9" t="s">
        <v>664</v>
      </c>
      <c r="J251" s="9" t="s">
        <v>628</v>
      </c>
      <c r="K251" s="9" t="s">
        <v>664</v>
      </c>
      <c r="L251" s="9" t="s">
        <v>628</v>
      </c>
    </row>
    <row r="252" spans="1:15" ht="83.25" customHeight="1" outlineLevel="1">
      <c r="A252" s="1">
        <f t="shared" si="10"/>
        <v>244</v>
      </c>
      <c r="B252" s="9" t="str">
        <f t="shared" si="11"/>
        <v>244.</v>
      </c>
      <c r="C252" s="74" t="s">
        <v>292</v>
      </c>
      <c r="D252" s="106"/>
      <c r="E252" s="54" t="s">
        <v>273</v>
      </c>
      <c r="F252" s="32" t="s">
        <v>293</v>
      </c>
      <c r="G252" s="17">
        <v>41275</v>
      </c>
      <c r="H252" s="17">
        <v>44196</v>
      </c>
      <c r="I252" s="9" t="s">
        <v>664</v>
      </c>
      <c r="J252" s="44">
        <v>18471660.199999999</v>
      </c>
      <c r="K252" s="28">
        <v>13851875.5</v>
      </c>
      <c r="L252" s="44">
        <f>L253</f>
        <v>14385039</v>
      </c>
    </row>
    <row r="253" spans="1:15" ht="144" customHeight="1" outlineLevel="1">
      <c r="A253" s="1">
        <f t="shared" si="10"/>
        <v>245</v>
      </c>
      <c r="B253" s="9" t="str">
        <f t="shared" si="11"/>
        <v>245.</v>
      </c>
      <c r="C253" s="76" t="s">
        <v>294</v>
      </c>
      <c r="D253" s="106"/>
      <c r="E253" s="54" t="s">
        <v>295</v>
      </c>
      <c r="F253" s="9" t="s">
        <v>296</v>
      </c>
      <c r="G253" s="17">
        <v>41640</v>
      </c>
      <c r="H253" s="17">
        <v>42735</v>
      </c>
      <c r="I253" s="21" t="s">
        <v>297</v>
      </c>
      <c r="J253" s="44">
        <v>18471660.199999999</v>
      </c>
      <c r="K253" s="28">
        <v>13851875.5</v>
      </c>
      <c r="L253" s="28">
        <v>14385039</v>
      </c>
    </row>
    <row r="254" spans="1:15" ht="96" customHeight="1" outlineLevel="1">
      <c r="A254" s="1">
        <f t="shared" si="10"/>
        <v>246</v>
      </c>
      <c r="B254" s="9" t="str">
        <f t="shared" si="11"/>
        <v>246.</v>
      </c>
      <c r="C254" s="26" t="s">
        <v>298</v>
      </c>
      <c r="D254" s="21" t="s">
        <v>640</v>
      </c>
      <c r="E254" s="54" t="s">
        <v>295</v>
      </c>
      <c r="F254" s="9" t="s">
        <v>664</v>
      </c>
      <c r="G254" s="9" t="s">
        <v>664</v>
      </c>
      <c r="H254" s="17">
        <v>41670</v>
      </c>
      <c r="I254" s="9" t="s">
        <v>664</v>
      </c>
      <c r="J254" s="9" t="s">
        <v>664</v>
      </c>
      <c r="K254" s="9" t="s">
        <v>628</v>
      </c>
      <c r="L254" s="9" t="s">
        <v>628</v>
      </c>
      <c r="M254" s="27"/>
      <c r="N254" s="27"/>
    </row>
    <row r="255" spans="1:15" ht="96" customHeight="1" outlineLevel="1">
      <c r="A255" s="1">
        <f>A254+1</f>
        <v>247</v>
      </c>
      <c r="B255" s="9" t="str">
        <f t="shared" si="11"/>
        <v>247.</v>
      </c>
      <c r="C255" s="26" t="s">
        <v>299</v>
      </c>
      <c r="D255" s="21" t="s">
        <v>640</v>
      </c>
      <c r="E255" s="54" t="s">
        <v>295</v>
      </c>
      <c r="F255" s="9" t="s">
        <v>664</v>
      </c>
      <c r="G255" s="9" t="s">
        <v>664</v>
      </c>
      <c r="H255" s="17">
        <v>42064</v>
      </c>
      <c r="I255" s="9" t="s">
        <v>664</v>
      </c>
      <c r="J255" s="9" t="s">
        <v>628</v>
      </c>
      <c r="K255" s="9" t="s">
        <v>664</v>
      </c>
      <c r="L255" s="9" t="s">
        <v>628</v>
      </c>
    </row>
    <row r="256" spans="1:15" ht="95.25" customHeight="1" outlineLevel="1">
      <c r="A256" s="1">
        <f t="shared" si="10"/>
        <v>248</v>
      </c>
      <c r="B256" s="9" t="str">
        <f t="shared" si="11"/>
        <v>248.</v>
      </c>
      <c r="C256" s="26" t="s">
        <v>300</v>
      </c>
      <c r="D256" s="21" t="s">
        <v>640</v>
      </c>
      <c r="E256" s="93" t="s">
        <v>276</v>
      </c>
      <c r="F256" s="9" t="s">
        <v>664</v>
      </c>
      <c r="G256" s="9" t="s">
        <v>664</v>
      </c>
      <c r="H256" s="17">
        <v>42430</v>
      </c>
      <c r="I256" s="9" t="s">
        <v>664</v>
      </c>
      <c r="J256" s="9" t="s">
        <v>628</v>
      </c>
      <c r="K256" s="9" t="s">
        <v>664</v>
      </c>
      <c r="L256" s="9" t="s">
        <v>628</v>
      </c>
      <c r="M256" s="71"/>
    </row>
    <row r="257" spans="1:14" ht="99.75" customHeight="1" outlineLevel="1">
      <c r="A257" s="1">
        <f t="shared" si="10"/>
        <v>249</v>
      </c>
      <c r="B257" s="9" t="str">
        <f t="shared" si="11"/>
        <v>249.</v>
      </c>
      <c r="C257" s="26" t="s">
        <v>301</v>
      </c>
      <c r="D257" s="21" t="s">
        <v>640</v>
      </c>
      <c r="E257" s="93" t="s">
        <v>295</v>
      </c>
      <c r="F257" s="9" t="s">
        <v>664</v>
      </c>
      <c r="G257" s="9" t="s">
        <v>664</v>
      </c>
      <c r="H257" s="17">
        <v>42004</v>
      </c>
      <c r="I257" s="9" t="s">
        <v>664</v>
      </c>
      <c r="J257" s="9" t="s">
        <v>664</v>
      </c>
      <c r="K257" s="9" t="s">
        <v>628</v>
      </c>
      <c r="L257" s="9" t="s">
        <v>628</v>
      </c>
      <c r="M257" s="27"/>
      <c r="N257" s="27"/>
    </row>
    <row r="258" spans="1:14" ht="99.75" customHeight="1" outlineLevel="1">
      <c r="A258" s="1">
        <f>A257+1</f>
        <v>250</v>
      </c>
      <c r="B258" s="9" t="str">
        <f t="shared" si="11"/>
        <v>250.</v>
      </c>
      <c r="C258" s="26" t="s">
        <v>302</v>
      </c>
      <c r="D258" s="21" t="s">
        <v>640</v>
      </c>
      <c r="E258" s="93" t="s">
        <v>295</v>
      </c>
      <c r="F258" s="9" t="s">
        <v>664</v>
      </c>
      <c r="G258" s="9" t="s">
        <v>664</v>
      </c>
      <c r="H258" s="17">
        <v>42369</v>
      </c>
      <c r="I258" s="9" t="s">
        <v>664</v>
      </c>
      <c r="J258" s="9" t="s">
        <v>628</v>
      </c>
      <c r="K258" s="9" t="s">
        <v>664</v>
      </c>
      <c r="L258" s="9" t="s">
        <v>628</v>
      </c>
    </row>
    <row r="259" spans="1:14" ht="95.25" customHeight="1" outlineLevel="1">
      <c r="A259" s="1">
        <f t="shared" si="10"/>
        <v>251</v>
      </c>
      <c r="B259" s="9" t="str">
        <f t="shared" si="11"/>
        <v>251.</v>
      </c>
      <c r="C259" s="26" t="s">
        <v>303</v>
      </c>
      <c r="D259" s="21" t="s">
        <v>640</v>
      </c>
      <c r="E259" s="93" t="s">
        <v>295</v>
      </c>
      <c r="F259" s="9" t="s">
        <v>664</v>
      </c>
      <c r="G259" s="9" t="s">
        <v>664</v>
      </c>
      <c r="H259" s="17">
        <v>42735</v>
      </c>
      <c r="I259" s="9" t="s">
        <v>664</v>
      </c>
      <c r="J259" s="9" t="s">
        <v>628</v>
      </c>
      <c r="K259" s="9" t="s">
        <v>664</v>
      </c>
      <c r="L259" s="9" t="s">
        <v>628</v>
      </c>
    </row>
    <row r="260" spans="1:14" ht="95.25" customHeight="1" outlineLevel="1">
      <c r="A260" s="1">
        <f t="shared" si="10"/>
        <v>252</v>
      </c>
      <c r="B260" s="9" t="str">
        <f t="shared" si="11"/>
        <v>252.</v>
      </c>
      <c r="C260" s="86" t="s">
        <v>304</v>
      </c>
      <c r="D260" s="9" t="s">
        <v>664</v>
      </c>
      <c r="E260" s="15"/>
      <c r="F260" s="9" t="s">
        <v>664</v>
      </c>
      <c r="G260" s="17">
        <v>41275</v>
      </c>
      <c r="H260" s="17">
        <v>42004</v>
      </c>
      <c r="I260" s="9" t="s">
        <v>664</v>
      </c>
      <c r="J260" s="18">
        <v>4276787.4000000004</v>
      </c>
      <c r="K260" s="8">
        <v>0</v>
      </c>
      <c r="L260" s="8">
        <v>0</v>
      </c>
    </row>
    <row r="261" spans="1:14" ht="117" customHeight="1" outlineLevel="1">
      <c r="A261" s="1">
        <f t="shared" si="10"/>
        <v>253</v>
      </c>
      <c r="B261" s="9" t="str">
        <f t="shared" si="11"/>
        <v>253.</v>
      </c>
      <c r="C261" s="74" t="s">
        <v>305</v>
      </c>
      <c r="D261" s="86"/>
      <c r="E261" s="54" t="s">
        <v>306</v>
      </c>
      <c r="F261" s="9" t="s">
        <v>307</v>
      </c>
      <c r="G261" s="17">
        <v>41275</v>
      </c>
      <c r="H261" s="17">
        <v>42004</v>
      </c>
      <c r="I261" s="9" t="s">
        <v>664</v>
      </c>
      <c r="J261" s="28">
        <v>4276787.4000000004</v>
      </c>
      <c r="K261" s="8">
        <v>0</v>
      </c>
      <c r="L261" s="8">
        <v>0</v>
      </c>
    </row>
    <row r="262" spans="1:14" ht="117" customHeight="1" outlineLevel="1">
      <c r="A262" s="1">
        <f t="shared" si="10"/>
        <v>254</v>
      </c>
      <c r="B262" s="9" t="str">
        <f t="shared" si="11"/>
        <v>254.</v>
      </c>
      <c r="C262" s="24" t="s">
        <v>308</v>
      </c>
      <c r="D262" s="86"/>
      <c r="E262" s="54" t="s">
        <v>309</v>
      </c>
      <c r="F262" s="32" t="s">
        <v>310</v>
      </c>
      <c r="G262" s="17">
        <v>41640</v>
      </c>
      <c r="H262" s="17">
        <v>42005</v>
      </c>
      <c r="I262" s="10" t="s">
        <v>311</v>
      </c>
      <c r="J262" s="28">
        <v>3618542.6</v>
      </c>
      <c r="K262" s="8">
        <v>0</v>
      </c>
      <c r="L262" s="28">
        <v>0</v>
      </c>
      <c r="M262" s="88"/>
      <c r="N262" s="88"/>
    </row>
    <row r="263" spans="1:14" ht="93.75" customHeight="1" outlineLevel="1">
      <c r="A263" s="1">
        <f t="shared" ref="A263:A268" si="12">A262+1</f>
        <v>255</v>
      </c>
      <c r="B263" s="9" t="str">
        <f t="shared" si="11"/>
        <v>255.</v>
      </c>
      <c r="C263" s="26" t="s">
        <v>312</v>
      </c>
      <c r="D263" s="21" t="s">
        <v>459</v>
      </c>
      <c r="E263" s="54" t="s">
        <v>313</v>
      </c>
      <c r="F263" s="9" t="s">
        <v>664</v>
      </c>
      <c r="G263" s="9" t="s">
        <v>664</v>
      </c>
      <c r="H263" s="17">
        <v>41654</v>
      </c>
      <c r="I263" s="9" t="s">
        <v>664</v>
      </c>
      <c r="J263" s="9" t="s">
        <v>664</v>
      </c>
      <c r="K263" s="9" t="s">
        <v>628</v>
      </c>
      <c r="L263" s="9" t="s">
        <v>628</v>
      </c>
      <c r="M263" s="27"/>
      <c r="N263" s="27"/>
    </row>
    <row r="264" spans="1:14" ht="102" outlineLevel="1">
      <c r="A264" s="1">
        <f t="shared" si="12"/>
        <v>256</v>
      </c>
      <c r="B264" s="9" t="str">
        <f t="shared" si="11"/>
        <v>256.</v>
      </c>
      <c r="C264" s="26" t="s">
        <v>314</v>
      </c>
      <c r="D264" s="21" t="s">
        <v>459</v>
      </c>
      <c r="E264" s="54" t="s">
        <v>315</v>
      </c>
      <c r="F264" s="9" t="s">
        <v>664</v>
      </c>
      <c r="G264" s="9" t="s">
        <v>664</v>
      </c>
      <c r="H264" s="17">
        <v>41654</v>
      </c>
      <c r="I264" s="9" t="s">
        <v>664</v>
      </c>
      <c r="J264" s="9" t="s">
        <v>664</v>
      </c>
      <c r="K264" s="9" t="s">
        <v>628</v>
      </c>
      <c r="L264" s="9" t="s">
        <v>628</v>
      </c>
      <c r="M264" s="27"/>
      <c r="N264" s="27"/>
    </row>
    <row r="265" spans="1:14" ht="125.25" customHeight="1" outlineLevel="1">
      <c r="A265" s="1">
        <f t="shared" si="12"/>
        <v>257</v>
      </c>
      <c r="B265" s="9" t="str">
        <f t="shared" si="11"/>
        <v>257.</v>
      </c>
      <c r="C265" s="26" t="s">
        <v>316</v>
      </c>
      <c r="D265" s="21" t="s">
        <v>459</v>
      </c>
      <c r="E265" s="54" t="s">
        <v>317</v>
      </c>
      <c r="F265" s="9" t="s">
        <v>664</v>
      </c>
      <c r="G265" s="9" t="s">
        <v>664</v>
      </c>
      <c r="H265" s="17">
        <v>41654</v>
      </c>
      <c r="I265" s="9" t="s">
        <v>664</v>
      </c>
      <c r="J265" s="9" t="s">
        <v>664</v>
      </c>
      <c r="K265" s="9" t="s">
        <v>628</v>
      </c>
      <c r="L265" s="9" t="s">
        <v>628</v>
      </c>
      <c r="M265" s="27"/>
      <c r="N265" s="27"/>
    </row>
    <row r="266" spans="1:14" ht="65.25" customHeight="1" outlineLevel="1">
      <c r="A266" s="1">
        <f t="shared" si="12"/>
        <v>258</v>
      </c>
      <c r="B266" s="9" t="str">
        <f t="shared" si="11"/>
        <v>258.</v>
      </c>
      <c r="C266" s="24" t="s">
        <v>318</v>
      </c>
      <c r="D266" s="10"/>
      <c r="E266" s="22" t="s">
        <v>532</v>
      </c>
      <c r="F266" s="9" t="s">
        <v>319</v>
      </c>
      <c r="G266" s="17">
        <v>41275</v>
      </c>
      <c r="H266" s="17">
        <v>41713</v>
      </c>
      <c r="I266" s="10" t="s">
        <v>320</v>
      </c>
      <c r="J266" s="107">
        <v>658244.80000000005</v>
      </c>
      <c r="K266" s="107">
        <v>0</v>
      </c>
      <c r="L266" s="107">
        <v>0</v>
      </c>
      <c r="M266" s="108"/>
      <c r="N266" s="108"/>
    </row>
    <row r="267" spans="1:14" ht="98.25" customHeight="1" outlineLevel="1">
      <c r="A267" s="1">
        <f t="shared" si="12"/>
        <v>259</v>
      </c>
      <c r="B267" s="9" t="str">
        <f t="shared" si="11"/>
        <v>259.</v>
      </c>
      <c r="C267" s="26" t="s">
        <v>321</v>
      </c>
      <c r="D267" s="10" t="s">
        <v>459</v>
      </c>
      <c r="E267" s="22" t="s">
        <v>532</v>
      </c>
      <c r="F267" s="9" t="s">
        <v>664</v>
      </c>
      <c r="G267" s="9" t="s">
        <v>664</v>
      </c>
      <c r="H267" s="17">
        <v>41774</v>
      </c>
      <c r="I267" s="9" t="s">
        <v>664</v>
      </c>
      <c r="J267" s="9" t="s">
        <v>664</v>
      </c>
      <c r="K267" s="9" t="s">
        <v>628</v>
      </c>
      <c r="L267" s="9" t="s">
        <v>628</v>
      </c>
      <c r="M267" s="27"/>
      <c r="N267" s="27"/>
    </row>
    <row r="268" spans="1:14" ht="79.5" customHeight="1">
      <c r="A268" s="1">
        <f t="shared" si="12"/>
        <v>260</v>
      </c>
      <c r="B268" s="9" t="str">
        <f t="shared" si="11"/>
        <v>260.</v>
      </c>
      <c r="C268" s="74" t="s">
        <v>322</v>
      </c>
      <c r="D268" s="9" t="s">
        <v>664</v>
      </c>
      <c r="E268" s="22" t="s">
        <v>271</v>
      </c>
      <c r="F268" s="9"/>
      <c r="G268" s="17">
        <v>41275</v>
      </c>
      <c r="H268" s="17">
        <v>44196</v>
      </c>
      <c r="I268" s="9" t="s">
        <v>664</v>
      </c>
      <c r="J268" s="75">
        <v>1578657.5999999999</v>
      </c>
      <c r="K268" s="96">
        <f>K269+K286</f>
        <v>32463609.300000001</v>
      </c>
      <c r="L268" s="96">
        <f>L269+L286</f>
        <v>46450454.399999999</v>
      </c>
    </row>
    <row r="269" spans="1:14" ht="71.25" customHeight="1" outlineLevel="1">
      <c r="A269" s="1">
        <f t="shared" si="10"/>
        <v>261</v>
      </c>
      <c r="B269" s="9" t="str">
        <f t="shared" si="11"/>
        <v>261.</v>
      </c>
      <c r="C269" s="74" t="s">
        <v>323</v>
      </c>
      <c r="D269" s="21"/>
      <c r="E269" s="22" t="s">
        <v>271</v>
      </c>
      <c r="F269" s="9" t="s">
        <v>324</v>
      </c>
      <c r="G269" s="17">
        <v>41275</v>
      </c>
      <c r="H269" s="17">
        <v>44196</v>
      </c>
      <c r="I269" s="9" t="s">
        <v>664</v>
      </c>
      <c r="J269" s="44">
        <v>1578657.6</v>
      </c>
      <c r="K269" s="44">
        <v>2853609.3</v>
      </c>
      <c r="L269" s="44">
        <v>1450454.4</v>
      </c>
    </row>
    <row r="270" spans="1:14" ht="235.5" customHeight="1" outlineLevel="1">
      <c r="A270" s="1">
        <f t="shared" si="10"/>
        <v>262</v>
      </c>
      <c r="B270" s="9" t="str">
        <f t="shared" si="11"/>
        <v>262.</v>
      </c>
      <c r="C270" s="76" t="s">
        <v>325</v>
      </c>
      <c r="D270" s="109"/>
      <c r="E270" s="16" t="s">
        <v>326</v>
      </c>
      <c r="F270" s="78" t="s">
        <v>327</v>
      </c>
      <c r="G270" s="17">
        <v>41640</v>
      </c>
      <c r="H270" s="17">
        <v>42735</v>
      </c>
      <c r="I270" s="9" t="s">
        <v>328</v>
      </c>
      <c r="J270" s="44">
        <v>1498551.6</v>
      </c>
      <c r="K270" s="44">
        <f>K269-K285</f>
        <v>2785817.0999999996</v>
      </c>
      <c r="L270" s="44">
        <f>L269-L285</f>
        <v>1376636.2</v>
      </c>
    </row>
    <row r="271" spans="1:14" ht="108.75" customHeight="1" outlineLevel="1">
      <c r="A271" s="1">
        <f t="shared" ref="A271:A279" si="13">A270+1</f>
        <v>263</v>
      </c>
      <c r="B271" s="9" t="str">
        <f t="shared" si="11"/>
        <v>263.</v>
      </c>
      <c r="C271" s="26" t="s">
        <v>329</v>
      </c>
      <c r="D271" s="21" t="s">
        <v>645</v>
      </c>
      <c r="E271" s="16" t="s">
        <v>330</v>
      </c>
      <c r="F271" s="9" t="s">
        <v>664</v>
      </c>
      <c r="G271" s="9" t="s">
        <v>664</v>
      </c>
      <c r="H271" s="17">
        <v>41698</v>
      </c>
      <c r="I271" s="9" t="s">
        <v>664</v>
      </c>
      <c r="J271" s="9" t="s">
        <v>664</v>
      </c>
      <c r="K271" s="9" t="s">
        <v>628</v>
      </c>
      <c r="L271" s="9" t="s">
        <v>628</v>
      </c>
      <c r="M271" s="27"/>
      <c r="N271" s="27"/>
    </row>
    <row r="272" spans="1:14" ht="174" customHeight="1" outlineLevel="1">
      <c r="A272" s="1">
        <f t="shared" si="13"/>
        <v>264</v>
      </c>
      <c r="B272" s="9" t="str">
        <f t="shared" si="11"/>
        <v>264.</v>
      </c>
      <c r="C272" s="26" t="s">
        <v>331</v>
      </c>
      <c r="D272" s="21" t="s">
        <v>332</v>
      </c>
      <c r="E272" s="16" t="s">
        <v>333</v>
      </c>
      <c r="F272" s="9" t="s">
        <v>664</v>
      </c>
      <c r="G272" s="9" t="s">
        <v>664</v>
      </c>
      <c r="H272" s="17">
        <v>42004</v>
      </c>
      <c r="I272" s="9" t="s">
        <v>664</v>
      </c>
      <c r="J272" s="9" t="s">
        <v>664</v>
      </c>
      <c r="K272" s="9" t="s">
        <v>628</v>
      </c>
      <c r="L272" s="9" t="s">
        <v>628</v>
      </c>
      <c r="M272" s="27"/>
      <c r="N272" s="27"/>
    </row>
    <row r="273" spans="1:14" ht="81" customHeight="1" outlineLevel="1">
      <c r="A273" s="1">
        <f t="shared" si="13"/>
        <v>265</v>
      </c>
      <c r="B273" s="9" t="str">
        <f t="shared" si="11"/>
        <v>265.</v>
      </c>
      <c r="C273" s="26" t="s">
        <v>334</v>
      </c>
      <c r="D273" s="21" t="s">
        <v>459</v>
      </c>
      <c r="E273" s="16" t="s">
        <v>24</v>
      </c>
      <c r="F273" s="9" t="s">
        <v>664</v>
      </c>
      <c r="G273" s="9" t="s">
        <v>664</v>
      </c>
      <c r="H273" s="17">
        <v>42369</v>
      </c>
      <c r="I273" s="9" t="s">
        <v>664</v>
      </c>
      <c r="J273" s="9" t="s">
        <v>664</v>
      </c>
      <c r="K273" s="9" t="s">
        <v>628</v>
      </c>
      <c r="L273" s="9" t="s">
        <v>628</v>
      </c>
      <c r="M273" s="27"/>
      <c r="N273" s="27"/>
    </row>
    <row r="274" spans="1:14" ht="83.25" customHeight="1" outlineLevel="1">
      <c r="A274" s="1">
        <f t="shared" si="13"/>
        <v>266</v>
      </c>
      <c r="B274" s="9" t="str">
        <f t="shared" si="11"/>
        <v>266.</v>
      </c>
      <c r="C274" s="26" t="s">
        <v>335</v>
      </c>
      <c r="D274" s="21" t="s">
        <v>459</v>
      </c>
      <c r="E274" s="16" t="s">
        <v>23</v>
      </c>
      <c r="F274" s="9" t="s">
        <v>664</v>
      </c>
      <c r="G274" s="9" t="s">
        <v>664</v>
      </c>
      <c r="H274" s="17" t="s">
        <v>336</v>
      </c>
      <c r="I274" s="9" t="s">
        <v>664</v>
      </c>
      <c r="J274" s="9" t="s">
        <v>664</v>
      </c>
      <c r="K274" s="9" t="s">
        <v>628</v>
      </c>
      <c r="L274" s="9" t="s">
        <v>628</v>
      </c>
      <c r="M274" s="27"/>
      <c r="N274" s="27"/>
    </row>
    <row r="275" spans="1:14" ht="72.75" customHeight="1" outlineLevel="1">
      <c r="A275" s="1">
        <f t="shared" si="13"/>
        <v>267</v>
      </c>
      <c r="B275" s="9" t="str">
        <f t="shared" si="11"/>
        <v>267.</v>
      </c>
      <c r="C275" s="26" t="s">
        <v>337</v>
      </c>
      <c r="D275" s="98"/>
      <c r="E275" s="16" t="s">
        <v>338</v>
      </c>
      <c r="F275" s="9" t="s">
        <v>664</v>
      </c>
      <c r="G275" s="9" t="s">
        <v>664</v>
      </c>
      <c r="H275" s="17">
        <v>42004</v>
      </c>
      <c r="I275" s="9" t="s">
        <v>664</v>
      </c>
      <c r="J275" s="9" t="s">
        <v>664</v>
      </c>
      <c r="K275" s="9" t="s">
        <v>628</v>
      </c>
      <c r="L275" s="9" t="s">
        <v>628</v>
      </c>
      <c r="M275" s="27"/>
      <c r="N275" s="27"/>
    </row>
    <row r="276" spans="1:14" ht="73.5" customHeight="1" outlineLevel="1">
      <c r="A276" s="1">
        <f t="shared" si="13"/>
        <v>268</v>
      </c>
      <c r="B276" s="9" t="str">
        <f t="shared" si="11"/>
        <v>268.</v>
      </c>
      <c r="C276" s="24" t="s">
        <v>339</v>
      </c>
      <c r="D276" s="21" t="s">
        <v>640</v>
      </c>
      <c r="E276" s="16" t="s">
        <v>340</v>
      </c>
      <c r="F276" s="9" t="s">
        <v>664</v>
      </c>
      <c r="G276" s="9" t="s">
        <v>664</v>
      </c>
      <c r="H276" s="17">
        <v>42004</v>
      </c>
      <c r="I276" s="9" t="s">
        <v>664</v>
      </c>
      <c r="J276" s="9" t="s">
        <v>664</v>
      </c>
      <c r="K276" s="9" t="s">
        <v>628</v>
      </c>
      <c r="L276" s="9" t="s">
        <v>628</v>
      </c>
      <c r="M276" s="27"/>
      <c r="N276" s="27"/>
    </row>
    <row r="277" spans="1:14" ht="124.5" customHeight="1" outlineLevel="1">
      <c r="A277" s="1">
        <f t="shared" si="13"/>
        <v>269</v>
      </c>
      <c r="B277" s="9" t="str">
        <f t="shared" si="11"/>
        <v>269.</v>
      </c>
      <c r="C277" s="90" t="s">
        <v>11</v>
      </c>
      <c r="D277" s="110" t="s">
        <v>459</v>
      </c>
      <c r="E277" s="16" t="s">
        <v>341</v>
      </c>
      <c r="F277" s="17" t="s">
        <v>664</v>
      </c>
      <c r="G277" s="17" t="s">
        <v>664</v>
      </c>
      <c r="H277" s="17">
        <v>42004</v>
      </c>
      <c r="I277" s="17" t="s">
        <v>664</v>
      </c>
      <c r="J277" s="17" t="s">
        <v>664</v>
      </c>
      <c r="K277" s="17" t="s">
        <v>664</v>
      </c>
      <c r="L277" s="17" t="s">
        <v>664</v>
      </c>
      <c r="M277" s="27"/>
      <c r="N277" s="27"/>
    </row>
    <row r="278" spans="1:14" ht="96.75" customHeight="1" outlineLevel="1">
      <c r="A278" s="1">
        <f t="shared" si="13"/>
        <v>270</v>
      </c>
      <c r="B278" s="9" t="str">
        <f t="shared" si="11"/>
        <v>270.</v>
      </c>
      <c r="C278" s="26" t="s">
        <v>342</v>
      </c>
      <c r="D278" s="21" t="s">
        <v>459</v>
      </c>
      <c r="E278" s="16" t="s">
        <v>343</v>
      </c>
      <c r="F278" s="9" t="s">
        <v>664</v>
      </c>
      <c r="G278" s="9" t="s">
        <v>664</v>
      </c>
      <c r="H278" s="17">
        <v>42170</v>
      </c>
      <c r="I278" s="9" t="s">
        <v>664</v>
      </c>
      <c r="J278" s="9" t="s">
        <v>628</v>
      </c>
      <c r="K278" s="9" t="s">
        <v>664</v>
      </c>
      <c r="L278" s="9" t="s">
        <v>628</v>
      </c>
    </row>
    <row r="279" spans="1:14" ht="82.5" customHeight="1" outlineLevel="1">
      <c r="A279" s="1">
        <f t="shared" si="13"/>
        <v>271</v>
      </c>
      <c r="B279" s="9" t="str">
        <f t="shared" si="11"/>
        <v>271.</v>
      </c>
      <c r="C279" s="26" t="s">
        <v>344</v>
      </c>
      <c r="D279" s="98"/>
      <c r="E279" s="16" t="s">
        <v>338</v>
      </c>
      <c r="F279" s="9" t="s">
        <v>664</v>
      </c>
      <c r="G279" s="9" t="s">
        <v>664</v>
      </c>
      <c r="H279" s="17">
        <v>42369</v>
      </c>
      <c r="I279" s="9" t="s">
        <v>664</v>
      </c>
      <c r="J279" s="9" t="s">
        <v>628</v>
      </c>
      <c r="K279" s="9" t="s">
        <v>664</v>
      </c>
      <c r="L279" s="9" t="s">
        <v>628</v>
      </c>
    </row>
    <row r="280" spans="1:14" ht="72.75" customHeight="1" outlineLevel="1">
      <c r="A280" s="1">
        <f t="shared" si="10"/>
        <v>272</v>
      </c>
      <c r="B280" s="9" t="str">
        <f t="shared" si="11"/>
        <v>272.</v>
      </c>
      <c r="C280" s="26" t="s">
        <v>345</v>
      </c>
      <c r="D280" s="98"/>
      <c r="E280" s="16" t="s">
        <v>341</v>
      </c>
      <c r="F280" s="9" t="s">
        <v>664</v>
      </c>
      <c r="G280" s="9" t="s">
        <v>664</v>
      </c>
      <c r="H280" s="17">
        <v>42735</v>
      </c>
      <c r="I280" s="9" t="s">
        <v>664</v>
      </c>
      <c r="J280" s="9" t="s">
        <v>628</v>
      </c>
      <c r="K280" s="9" t="s">
        <v>664</v>
      </c>
      <c r="L280" s="9" t="s">
        <v>628</v>
      </c>
    </row>
    <row r="281" spans="1:14" ht="102.75" customHeight="1" outlineLevel="1">
      <c r="A281" s="1">
        <f t="shared" ref="A281:A318" si="14">A280+1</f>
        <v>273</v>
      </c>
      <c r="B281" s="9" t="str">
        <f t="shared" si="11"/>
        <v>273.</v>
      </c>
      <c r="C281" s="24" t="s">
        <v>346</v>
      </c>
      <c r="D281" s="21" t="s">
        <v>640</v>
      </c>
      <c r="E281" s="16" t="s">
        <v>340</v>
      </c>
      <c r="F281" s="9" t="s">
        <v>664</v>
      </c>
      <c r="G281" s="9" t="s">
        <v>664</v>
      </c>
      <c r="H281" s="17">
        <v>42735</v>
      </c>
      <c r="I281" s="9" t="s">
        <v>664</v>
      </c>
      <c r="J281" s="9" t="s">
        <v>628</v>
      </c>
      <c r="K281" s="9" t="s">
        <v>664</v>
      </c>
      <c r="L281" s="9" t="s">
        <v>628</v>
      </c>
    </row>
    <row r="282" spans="1:14" ht="83.25" customHeight="1" outlineLevel="1">
      <c r="A282" s="1">
        <f t="shared" si="14"/>
        <v>274</v>
      </c>
      <c r="B282" s="9" t="str">
        <f t="shared" si="11"/>
        <v>274.</v>
      </c>
      <c r="C282" s="24" t="s">
        <v>347</v>
      </c>
      <c r="D282" s="21"/>
      <c r="E282" s="16" t="s">
        <v>340</v>
      </c>
      <c r="F282" s="9" t="s">
        <v>664</v>
      </c>
      <c r="G282" s="9" t="s">
        <v>664</v>
      </c>
      <c r="H282" s="17">
        <v>42185</v>
      </c>
      <c r="I282" s="9" t="s">
        <v>664</v>
      </c>
      <c r="J282" s="9" t="s">
        <v>628</v>
      </c>
      <c r="K282" s="9" t="s">
        <v>664</v>
      </c>
      <c r="L282" s="9" t="s">
        <v>628</v>
      </c>
    </row>
    <row r="283" spans="1:14" ht="126" customHeight="1" outlineLevel="1">
      <c r="A283" s="1">
        <f t="shared" si="14"/>
        <v>275</v>
      </c>
      <c r="B283" s="9" t="str">
        <f t="shared" si="11"/>
        <v>275.</v>
      </c>
      <c r="C283" s="51" t="s">
        <v>348</v>
      </c>
      <c r="D283" s="80"/>
      <c r="E283" s="16" t="s">
        <v>341</v>
      </c>
      <c r="F283" s="17" t="s">
        <v>664</v>
      </c>
      <c r="G283" s="17" t="s">
        <v>664</v>
      </c>
      <c r="H283" s="17">
        <v>42064</v>
      </c>
      <c r="I283" s="21" t="s">
        <v>664</v>
      </c>
      <c r="J283" s="9" t="s">
        <v>628</v>
      </c>
      <c r="K283" s="17" t="s">
        <v>664</v>
      </c>
      <c r="L283" s="9" t="s">
        <v>628</v>
      </c>
    </row>
    <row r="284" spans="1:14" ht="111.75" customHeight="1" outlineLevel="1">
      <c r="A284" s="1">
        <f t="shared" si="14"/>
        <v>276</v>
      </c>
      <c r="B284" s="9" t="str">
        <f t="shared" si="11"/>
        <v>276.</v>
      </c>
      <c r="C284" s="73" t="s">
        <v>349</v>
      </c>
      <c r="D284" s="80"/>
      <c r="E284" s="16" t="s">
        <v>341</v>
      </c>
      <c r="F284" s="17" t="s">
        <v>664</v>
      </c>
      <c r="G284" s="17" t="s">
        <v>664</v>
      </c>
      <c r="H284" s="17">
        <v>42430</v>
      </c>
      <c r="I284" s="21" t="s">
        <v>664</v>
      </c>
      <c r="J284" s="9" t="s">
        <v>628</v>
      </c>
      <c r="K284" s="17" t="s">
        <v>664</v>
      </c>
      <c r="L284" s="9" t="s">
        <v>628</v>
      </c>
    </row>
    <row r="285" spans="1:14" ht="69.75" customHeight="1" outlineLevel="1">
      <c r="A285" s="1">
        <f t="shared" si="14"/>
        <v>277</v>
      </c>
      <c r="B285" s="9" t="str">
        <f t="shared" si="11"/>
        <v>277.</v>
      </c>
      <c r="C285" s="74" t="s">
        <v>350</v>
      </c>
      <c r="D285" s="21"/>
      <c r="E285" s="16" t="s">
        <v>351</v>
      </c>
      <c r="F285" s="9" t="s">
        <v>352</v>
      </c>
      <c r="G285" s="17">
        <v>41640</v>
      </c>
      <c r="H285" s="17">
        <v>42735</v>
      </c>
      <c r="I285" s="36" t="s">
        <v>353</v>
      </c>
      <c r="J285" s="44">
        <v>80106</v>
      </c>
      <c r="K285" s="44">
        <f>75324.7-7532.5</f>
        <v>67792.2</v>
      </c>
      <c r="L285" s="44">
        <v>73818.2</v>
      </c>
    </row>
    <row r="286" spans="1:14" ht="117" customHeight="1" outlineLevel="1">
      <c r="A286" s="1">
        <f t="shared" si="14"/>
        <v>278</v>
      </c>
      <c r="B286" s="9" t="str">
        <f t="shared" si="11"/>
        <v>278.</v>
      </c>
      <c r="C286" s="111" t="s">
        <v>354</v>
      </c>
      <c r="D286" s="80"/>
      <c r="E286" s="16" t="s">
        <v>355</v>
      </c>
      <c r="F286" s="17" t="s">
        <v>356</v>
      </c>
      <c r="G286" s="17">
        <v>42005</v>
      </c>
      <c r="H286" s="17">
        <v>42735</v>
      </c>
      <c r="I286" s="21" t="s">
        <v>664</v>
      </c>
      <c r="J286" s="8">
        <v>0</v>
      </c>
      <c r="K286" s="44">
        <f>K287</f>
        <v>29610000</v>
      </c>
      <c r="L286" s="44">
        <f>L287</f>
        <v>45000000</v>
      </c>
    </row>
    <row r="287" spans="1:14" ht="109.5" customHeight="1" outlineLevel="1">
      <c r="A287" s="1">
        <f t="shared" si="14"/>
        <v>279</v>
      </c>
      <c r="B287" s="9" t="str">
        <f t="shared" ref="B287:B355" si="15">A287&amp;"."</f>
        <v>279.</v>
      </c>
      <c r="C287" s="76" t="s">
        <v>357</v>
      </c>
      <c r="D287" s="83"/>
      <c r="E287" s="16" t="s">
        <v>355</v>
      </c>
      <c r="F287" s="17" t="s">
        <v>358</v>
      </c>
      <c r="G287" s="17">
        <v>42005</v>
      </c>
      <c r="H287" s="17">
        <v>42735</v>
      </c>
      <c r="I287" s="21" t="s">
        <v>359</v>
      </c>
      <c r="J287" s="8">
        <v>0</v>
      </c>
      <c r="K287" s="44">
        <f>32900000-3290000</f>
        <v>29610000</v>
      </c>
      <c r="L287" s="44">
        <v>45000000</v>
      </c>
    </row>
    <row r="288" spans="1:14" ht="117" customHeight="1" outlineLevel="1">
      <c r="A288" s="1">
        <f t="shared" si="14"/>
        <v>280</v>
      </c>
      <c r="B288" s="9" t="str">
        <f t="shared" si="15"/>
        <v>280.</v>
      </c>
      <c r="C288" s="31" t="s">
        <v>360</v>
      </c>
      <c r="D288" s="83" t="s">
        <v>361</v>
      </c>
      <c r="E288" s="16" t="s">
        <v>355</v>
      </c>
      <c r="F288" s="17" t="s">
        <v>664</v>
      </c>
      <c r="G288" s="17" t="s">
        <v>664</v>
      </c>
      <c r="H288" s="17">
        <v>42369</v>
      </c>
      <c r="I288" s="21" t="s">
        <v>664</v>
      </c>
      <c r="J288" s="9" t="s">
        <v>628</v>
      </c>
      <c r="K288" s="17" t="s">
        <v>664</v>
      </c>
      <c r="L288" s="9" t="s">
        <v>628</v>
      </c>
    </row>
    <row r="289" spans="1:15" ht="117.75" customHeight="1" outlineLevel="1">
      <c r="A289" s="1">
        <f t="shared" si="14"/>
        <v>281</v>
      </c>
      <c r="B289" s="9" t="str">
        <f t="shared" si="15"/>
        <v>281.</v>
      </c>
      <c r="C289" s="73" t="s">
        <v>362</v>
      </c>
      <c r="D289" s="80" t="s">
        <v>361</v>
      </c>
      <c r="E289" s="16" t="s">
        <v>355</v>
      </c>
      <c r="F289" s="17" t="s">
        <v>664</v>
      </c>
      <c r="G289" s="17" t="s">
        <v>664</v>
      </c>
      <c r="H289" s="17">
        <v>42735</v>
      </c>
      <c r="I289" s="21" t="s">
        <v>664</v>
      </c>
      <c r="J289" s="9" t="s">
        <v>628</v>
      </c>
      <c r="K289" s="17" t="s">
        <v>664</v>
      </c>
      <c r="L289" s="9" t="s">
        <v>628</v>
      </c>
    </row>
    <row r="290" spans="1:15" ht="54.75" customHeight="1">
      <c r="A290" s="1">
        <f t="shared" si="14"/>
        <v>282</v>
      </c>
      <c r="B290" s="9" t="str">
        <f t="shared" si="15"/>
        <v>282.</v>
      </c>
      <c r="C290" s="23" t="s">
        <v>363</v>
      </c>
      <c r="D290" s="9" t="s">
        <v>664</v>
      </c>
      <c r="E290" s="39" t="s">
        <v>364</v>
      </c>
      <c r="F290" s="9" t="s">
        <v>664</v>
      </c>
      <c r="G290" s="35">
        <v>41275</v>
      </c>
      <c r="H290" s="35">
        <v>42735</v>
      </c>
      <c r="I290" s="9" t="s">
        <v>664</v>
      </c>
      <c r="J290" s="75">
        <v>1858597.6</v>
      </c>
      <c r="K290" s="96">
        <f>K291</f>
        <v>489266.89999999997</v>
      </c>
      <c r="L290" s="75">
        <v>0</v>
      </c>
    </row>
    <row r="291" spans="1:15" ht="60" customHeight="1">
      <c r="A291" s="1">
        <f t="shared" si="14"/>
        <v>283</v>
      </c>
      <c r="B291" s="9" t="str">
        <f t="shared" si="15"/>
        <v>283.</v>
      </c>
      <c r="C291" s="23" t="s">
        <v>365</v>
      </c>
      <c r="D291" s="40"/>
      <c r="E291" s="39" t="s">
        <v>364</v>
      </c>
      <c r="F291" s="78" t="s">
        <v>366</v>
      </c>
      <c r="G291" s="35">
        <v>41275</v>
      </c>
      <c r="H291" s="35">
        <v>42369</v>
      </c>
      <c r="I291" s="9" t="s">
        <v>628</v>
      </c>
      <c r="J291" s="112">
        <v>0</v>
      </c>
      <c r="K291" s="44">
        <f>K292</f>
        <v>489266.89999999997</v>
      </c>
      <c r="L291" s="112">
        <v>0</v>
      </c>
    </row>
    <row r="292" spans="1:15" ht="83.25" customHeight="1">
      <c r="A292" s="1">
        <f t="shared" si="14"/>
        <v>284</v>
      </c>
      <c r="B292" s="9" t="str">
        <f t="shared" si="15"/>
        <v>284.</v>
      </c>
      <c r="C292" s="23" t="s">
        <v>367</v>
      </c>
      <c r="D292" s="40"/>
      <c r="E292" s="16" t="s">
        <v>340</v>
      </c>
      <c r="F292" s="78" t="s">
        <v>368</v>
      </c>
      <c r="G292" s="35">
        <v>41640</v>
      </c>
      <c r="H292" s="35">
        <v>42369</v>
      </c>
      <c r="I292" s="9" t="s">
        <v>369</v>
      </c>
      <c r="J292" s="112">
        <v>0</v>
      </c>
      <c r="K292" s="44">
        <v>489266.89999999997</v>
      </c>
      <c r="L292" s="112">
        <v>0</v>
      </c>
    </row>
    <row r="293" spans="1:15" ht="60" customHeight="1">
      <c r="A293" s="1">
        <f t="shared" si="14"/>
        <v>285</v>
      </c>
      <c r="B293" s="9" t="str">
        <f t="shared" si="15"/>
        <v>285.</v>
      </c>
      <c r="C293" s="24" t="s">
        <v>370</v>
      </c>
      <c r="D293" s="40"/>
      <c r="E293" s="16" t="s">
        <v>340</v>
      </c>
      <c r="F293" s="9" t="s">
        <v>664</v>
      </c>
      <c r="G293" s="9" t="s">
        <v>664</v>
      </c>
      <c r="H293" s="35">
        <v>42369</v>
      </c>
      <c r="I293" s="9" t="s">
        <v>664</v>
      </c>
      <c r="J293" s="9" t="s">
        <v>664</v>
      </c>
      <c r="K293" s="9" t="s">
        <v>664</v>
      </c>
      <c r="L293" s="9" t="s">
        <v>664</v>
      </c>
    </row>
    <row r="294" spans="1:15" ht="59.25" customHeight="1" outlineLevel="1">
      <c r="A294" s="1">
        <f t="shared" si="14"/>
        <v>286</v>
      </c>
      <c r="B294" s="9" t="str">
        <f t="shared" si="15"/>
        <v>286.</v>
      </c>
      <c r="C294" s="23" t="s">
        <v>371</v>
      </c>
      <c r="D294" s="113"/>
      <c r="E294" s="39" t="s">
        <v>364</v>
      </c>
      <c r="F294" s="78" t="s">
        <v>372</v>
      </c>
      <c r="G294" s="35">
        <v>41275</v>
      </c>
      <c r="H294" s="35">
        <v>42735</v>
      </c>
      <c r="I294" s="9" t="s">
        <v>628</v>
      </c>
      <c r="J294" s="112">
        <v>1686826.6</v>
      </c>
      <c r="K294" s="112">
        <v>0</v>
      </c>
      <c r="L294" s="112">
        <v>0</v>
      </c>
    </row>
    <row r="295" spans="1:15" ht="75" customHeight="1" outlineLevel="1">
      <c r="A295" s="1">
        <f t="shared" si="14"/>
        <v>287</v>
      </c>
      <c r="B295" s="9" t="str">
        <f t="shared" si="15"/>
        <v>287.</v>
      </c>
      <c r="C295" s="76" t="s">
        <v>373</v>
      </c>
      <c r="D295" s="174"/>
      <c r="E295" s="16" t="s">
        <v>340</v>
      </c>
      <c r="F295" s="78" t="s">
        <v>374</v>
      </c>
      <c r="G295" s="17">
        <v>41640</v>
      </c>
      <c r="H295" s="17">
        <v>42735</v>
      </c>
      <c r="I295" s="21" t="s">
        <v>375</v>
      </c>
      <c r="J295" s="44">
        <v>1686826.6</v>
      </c>
      <c r="K295" s="44">
        <v>0</v>
      </c>
      <c r="L295" s="44">
        <v>0</v>
      </c>
    </row>
    <row r="296" spans="1:15" ht="87" customHeight="1" outlineLevel="1">
      <c r="A296" s="1">
        <f t="shared" si="14"/>
        <v>288</v>
      </c>
      <c r="B296" s="9" t="str">
        <f t="shared" si="15"/>
        <v>288.</v>
      </c>
      <c r="C296" s="24" t="s">
        <v>376</v>
      </c>
      <c r="D296" s="21" t="s">
        <v>459</v>
      </c>
      <c r="E296" s="16" t="s">
        <v>340</v>
      </c>
      <c r="F296" s="9" t="s">
        <v>664</v>
      </c>
      <c r="G296" s="9" t="s">
        <v>664</v>
      </c>
      <c r="H296" s="17">
        <v>42460</v>
      </c>
      <c r="I296" s="9" t="s">
        <v>664</v>
      </c>
      <c r="J296" s="9" t="s">
        <v>664</v>
      </c>
      <c r="K296" s="9" t="s">
        <v>664</v>
      </c>
      <c r="L296" s="9" t="s">
        <v>628</v>
      </c>
    </row>
    <row r="297" spans="1:15" ht="59.25" customHeight="1">
      <c r="A297" s="1">
        <f>A296+1</f>
        <v>289</v>
      </c>
      <c r="B297" s="9" t="str">
        <f t="shared" si="15"/>
        <v>289.</v>
      </c>
      <c r="C297" s="116" t="s">
        <v>378</v>
      </c>
      <c r="D297" s="9" t="s">
        <v>664</v>
      </c>
      <c r="E297" s="117" t="s">
        <v>271</v>
      </c>
      <c r="F297" s="9" t="s">
        <v>664</v>
      </c>
      <c r="G297" s="35">
        <v>41275</v>
      </c>
      <c r="H297" s="35">
        <v>44196</v>
      </c>
      <c r="I297" s="9" t="s">
        <v>664</v>
      </c>
      <c r="J297" s="118">
        <v>373152098.30000001</v>
      </c>
      <c r="K297" s="119">
        <f>K298+K313+K320+K387+K399+K409+K431+K436</f>
        <v>329926390.09999996</v>
      </c>
      <c r="L297" s="119">
        <v>421243996.5</v>
      </c>
    </row>
    <row r="298" spans="1:15" ht="30" customHeight="1">
      <c r="A298" s="1">
        <f>A297+1</f>
        <v>290</v>
      </c>
      <c r="B298" s="9" t="str">
        <f t="shared" si="15"/>
        <v>290.</v>
      </c>
      <c r="C298" s="181" t="s">
        <v>379</v>
      </c>
      <c r="D298" s="182"/>
      <c r="E298" s="182"/>
      <c r="F298" s="182"/>
      <c r="G298" s="182"/>
      <c r="H298" s="182"/>
      <c r="I298" s="183"/>
      <c r="J298" s="120">
        <f>J300+J308</f>
        <v>15787986.5</v>
      </c>
      <c r="K298" s="119">
        <v>10191718.399999999</v>
      </c>
      <c r="L298" s="119">
        <v>25000594</v>
      </c>
    </row>
    <row r="299" spans="1:15" ht="136.5" customHeight="1" outlineLevel="1">
      <c r="A299" s="1">
        <f t="shared" si="14"/>
        <v>291</v>
      </c>
      <c r="B299" s="9" t="str">
        <f t="shared" si="15"/>
        <v>291.</v>
      </c>
      <c r="C299" s="116" t="s">
        <v>380</v>
      </c>
      <c r="D299" s="121"/>
      <c r="E299" s="114" t="s">
        <v>381</v>
      </c>
      <c r="F299" s="127" t="s">
        <v>382</v>
      </c>
      <c r="G299" s="17">
        <v>41640</v>
      </c>
      <c r="H299" s="115">
        <v>42735</v>
      </c>
      <c r="I299" s="122" t="s">
        <v>383</v>
      </c>
      <c r="J299" s="123">
        <v>0</v>
      </c>
      <c r="K299" s="124">
        <v>0</v>
      </c>
      <c r="L299" s="124">
        <v>14257300</v>
      </c>
      <c r="M299" s="125"/>
      <c r="N299" s="125"/>
      <c r="O299" s="126"/>
    </row>
    <row r="300" spans="1:15" ht="145.5" customHeight="1" outlineLevel="1">
      <c r="A300" s="1">
        <f t="shared" si="14"/>
        <v>292</v>
      </c>
      <c r="B300" s="9" t="str">
        <f t="shared" si="15"/>
        <v>292.</v>
      </c>
      <c r="C300" s="116" t="s">
        <v>384</v>
      </c>
      <c r="D300" s="121"/>
      <c r="E300" s="114" t="s">
        <v>385</v>
      </c>
      <c r="F300" s="127" t="s">
        <v>386</v>
      </c>
      <c r="G300" s="17">
        <v>41640</v>
      </c>
      <c r="H300" s="115">
        <v>42735</v>
      </c>
      <c r="I300" s="122" t="s">
        <v>383</v>
      </c>
      <c r="J300" s="124">
        <v>15476339.800000001</v>
      </c>
      <c r="K300" s="124">
        <f>K298-K299-K308</f>
        <v>10078678.699999999</v>
      </c>
      <c r="L300" s="124">
        <f>L298-L299-L308</f>
        <v>10450362</v>
      </c>
    </row>
    <row r="301" spans="1:15" ht="98.25" customHeight="1" outlineLevel="1">
      <c r="A301" s="1">
        <f>A300+1</f>
        <v>293</v>
      </c>
      <c r="B301" s="9" t="str">
        <f t="shared" si="15"/>
        <v>293.</v>
      </c>
      <c r="C301" s="26" t="s">
        <v>387</v>
      </c>
      <c r="D301" s="21" t="s">
        <v>640</v>
      </c>
      <c r="E301" s="114" t="s">
        <v>377</v>
      </c>
      <c r="F301" s="9" t="s">
        <v>664</v>
      </c>
      <c r="G301" s="9" t="s">
        <v>664</v>
      </c>
      <c r="H301" s="115">
        <v>41912</v>
      </c>
      <c r="I301" s="9" t="s">
        <v>664</v>
      </c>
      <c r="J301" s="9" t="s">
        <v>664</v>
      </c>
      <c r="K301" s="9" t="s">
        <v>628</v>
      </c>
      <c r="L301" s="9" t="s">
        <v>628</v>
      </c>
      <c r="M301" s="27"/>
      <c r="N301" s="27"/>
    </row>
    <row r="302" spans="1:15" ht="80.25" customHeight="1" outlineLevel="1">
      <c r="A302" s="1">
        <f>A301+1</f>
        <v>294</v>
      </c>
      <c r="B302" s="9" t="str">
        <f t="shared" si="15"/>
        <v>294.</v>
      </c>
      <c r="C302" s="26" t="s">
        <v>388</v>
      </c>
      <c r="D302" s="121"/>
      <c r="E302" s="114" t="s">
        <v>377</v>
      </c>
      <c r="F302" s="9" t="s">
        <v>664</v>
      </c>
      <c r="G302" s="9" t="s">
        <v>664</v>
      </c>
      <c r="H302" s="115">
        <v>41897</v>
      </c>
      <c r="I302" s="9" t="s">
        <v>664</v>
      </c>
      <c r="J302" s="9" t="s">
        <v>664</v>
      </c>
      <c r="K302" s="9" t="s">
        <v>628</v>
      </c>
      <c r="L302" s="9" t="s">
        <v>628</v>
      </c>
      <c r="M302" s="27"/>
      <c r="N302" s="27"/>
    </row>
    <row r="303" spans="1:15" ht="72" customHeight="1" outlineLevel="1">
      <c r="A303" s="1">
        <f>A302+1</f>
        <v>295</v>
      </c>
      <c r="B303" s="9" t="str">
        <f t="shared" si="15"/>
        <v>295.</v>
      </c>
      <c r="C303" s="26" t="s">
        <v>389</v>
      </c>
      <c r="D303" s="21" t="s">
        <v>640</v>
      </c>
      <c r="E303" s="114" t="s">
        <v>377</v>
      </c>
      <c r="F303" s="9" t="s">
        <v>664</v>
      </c>
      <c r="G303" s="9" t="s">
        <v>664</v>
      </c>
      <c r="H303" s="115">
        <v>42004</v>
      </c>
      <c r="I303" s="9" t="s">
        <v>664</v>
      </c>
      <c r="J303" s="9" t="s">
        <v>664</v>
      </c>
      <c r="K303" s="9" t="s">
        <v>628</v>
      </c>
      <c r="L303" s="9" t="s">
        <v>628</v>
      </c>
      <c r="M303" s="27"/>
      <c r="N303" s="27"/>
    </row>
    <row r="304" spans="1:15" ht="97.5" customHeight="1" outlineLevel="1">
      <c r="A304" s="1">
        <f>A303+1</f>
        <v>296</v>
      </c>
      <c r="B304" s="9" t="str">
        <f t="shared" si="15"/>
        <v>296.</v>
      </c>
      <c r="C304" s="26" t="s">
        <v>390</v>
      </c>
      <c r="D304" s="21"/>
      <c r="E304" s="114" t="s">
        <v>377</v>
      </c>
      <c r="F304" s="9" t="s">
        <v>664</v>
      </c>
      <c r="G304" s="9" t="s">
        <v>664</v>
      </c>
      <c r="H304" s="115">
        <v>42735</v>
      </c>
      <c r="I304" s="9" t="s">
        <v>664</v>
      </c>
      <c r="J304" s="9" t="s">
        <v>664</v>
      </c>
      <c r="K304" s="9" t="s">
        <v>664</v>
      </c>
      <c r="L304" s="9" t="s">
        <v>628</v>
      </c>
    </row>
    <row r="305" spans="1:14" ht="84" customHeight="1" outlineLevel="1">
      <c r="A305" s="1">
        <f t="shared" si="14"/>
        <v>297</v>
      </c>
      <c r="B305" s="9" t="str">
        <f t="shared" si="15"/>
        <v>297.</v>
      </c>
      <c r="C305" s="26" t="s">
        <v>391</v>
      </c>
      <c r="D305" s="21" t="s">
        <v>640</v>
      </c>
      <c r="E305" s="114" t="s">
        <v>377</v>
      </c>
      <c r="F305" s="9" t="s">
        <v>664</v>
      </c>
      <c r="G305" s="9" t="s">
        <v>664</v>
      </c>
      <c r="H305" s="115">
        <v>42369</v>
      </c>
      <c r="I305" s="9" t="s">
        <v>664</v>
      </c>
      <c r="J305" s="9" t="s">
        <v>664</v>
      </c>
      <c r="K305" s="9" t="s">
        <v>664</v>
      </c>
      <c r="L305" s="9" t="s">
        <v>628</v>
      </c>
    </row>
    <row r="306" spans="1:14" ht="56.25" customHeight="1" outlineLevel="1">
      <c r="A306" s="1">
        <f t="shared" si="14"/>
        <v>298</v>
      </c>
      <c r="B306" s="9" t="str">
        <f t="shared" si="15"/>
        <v>298.</v>
      </c>
      <c r="C306" s="24" t="s">
        <v>392</v>
      </c>
      <c r="D306" s="21" t="s">
        <v>640</v>
      </c>
      <c r="E306" s="114" t="s">
        <v>377</v>
      </c>
      <c r="F306" s="9" t="s">
        <v>664</v>
      </c>
      <c r="G306" s="9" t="s">
        <v>664</v>
      </c>
      <c r="H306" s="115">
        <v>42369</v>
      </c>
      <c r="I306" s="9" t="s">
        <v>664</v>
      </c>
      <c r="J306" s="9" t="s">
        <v>664</v>
      </c>
      <c r="K306" s="9" t="s">
        <v>664</v>
      </c>
      <c r="L306" s="9" t="s">
        <v>628</v>
      </c>
    </row>
    <row r="307" spans="1:14" ht="98.25" customHeight="1" outlineLevel="1">
      <c r="A307" s="1">
        <f t="shared" si="14"/>
        <v>299</v>
      </c>
      <c r="B307" s="9" t="str">
        <f t="shared" si="15"/>
        <v>299.</v>
      </c>
      <c r="C307" s="26" t="s">
        <v>393</v>
      </c>
      <c r="D307" s="21" t="s">
        <v>640</v>
      </c>
      <c r="E307" s="114" t="s">
        <v>377</v>
      </c>
      <c r="F307" s="9" t="s">
        <v>664</v>
      </c>
      <c r="G307" s="9" t="s">
        <v>664</v>
      </c>
      <c r="H307" s="115">
        <v>42369</v>
      </c>
      <c r="I307" s="9" t="s">
        <v>664</v>
      </c>
      <c r="J307" s="9" t="s">
        <v>664</v>
      </c>
      <c r="K307" s="9" t="s">
        <v>664</v>
      </c>
      <c r="L307" s="9" t="s">
        <v>664</v>
      </c>
    </row>
    <row r="308" spans="1:14" ht="86.25" customHeight="1" outlineLevel="1">
      <c r="A308" s="1">
        <f>A307+1</f>
        <v>300</v>
      </c>
      <c r="B308" s="40" t="str">
        <f t="shared" si="15"/>
        <v>300.</v>
      </c>
      <c r="C308" s="128" t="s">
        <v>394</v>
      </c>
      <c r="D308" s="129"/>
      <c r="E308" s="130" t="s">
        <v>395</v>
      </c>
      <c r="F308" s="131" t="s">
        <v>396</v>
      </c>
      <c r="G308" s="35">
        <v>41640</v>
      </c>
      <c r="H308" s="132">
        <v>42735</v>
      </c>
      <c r="I308" s="133" t="s">
        <v>397</v>
      </c>
      <c r="J308" s="134">
        <v>311646.7</v>
      </c>
      <c r="K308" s="112">
        <f>125599.7-12560</f>
        <v>113039.7</v>
      </c>
      <c r="L308" s="112">
        <v>292932</v>
      </c>
    </row>
    <row r="309" spans="1:14" ht="101.25" customHeight="1" outlineLevel="1">
      <c r="A309" s="1">
        <f t="shared" si="14"/>
        <v>301</v>
      </c>
      <c r="B309" s="9" t="str">
        <f t="shared" si="15"/>
        <v>301.</v>
      </c>
      <c r="C309" s="116" t="s">
        <v>242</v>
      </c>
      <c r="D309" s="121"/>
      <c r="E309" s="114" t="s">
        <v>398</v>
      </c>
      <c r="F309" s="9" t="s">
        <v>664</v>
      </c>
      <c r="G309" s="9" t="s">
        <v>664</v>
      </c>
      <c r="H309" s="115">
        <v>41993</v>
      </c>
      <c r="I309" s="9" t="s">
        <v>664</v>
      </c>
      <c r="J309" s="9" t="s">
        <v>664</v>
      </c>
      <c r="K309" s="9" t="s">
        <v>664</v>
      </c>
      <c r="L309" s="9" t="s">
        <v>664</v>
      </c>
      <c r="M309" s="27"/>
      <c r="N309" s="27"/>
    </row>
    <row r="310" spans="1:14" ht="126" customHeight="1" outlineLevel="1">
      <c r="A310" s="1">
        <f t="shared" si="14"/>
        <v>302</v>
      </c>
      <c r="B310" s="9" t="str">
        <f t="shared" si="15"/>
        <v>302.</v>
      </c>
      <c r="C310" s="135" t="s">
        <v>243</v>
      </c>
      <c r="D310" s="121" t="s">
        <v>645</v>
      </c>
      <c r="E310" s="114" t="s">
        <v>398</v>
      </c>
      <c r="F310" s="9" t="s">
        <v>664</v>
      </c>
      <c r="G310" s="9" t="s">
        <v>664</v>
      </c>
      <c r="H310" s="115">
        <v>42363</v>
      </c>
      <c r="I310" s="9" t="s">
        <v>664</v>
      </c>
      <c r="J310" s="9" t="s">
        <v>664</v>
      </c>
      <c r="K310" s="9" t="s">
        <v>664</v>
      </c>
      <c r="L310" s="9" t="s">
        <v>664</v>
      </c>
      <c r="M310" s="27"/>
      <c r="N310" s="27"/>
    </row>
    <row r="311" spans="1:14" ht="139.5" customHeight="1" outlineLevel="1">
      <c r="A311" s="1">
        <f t="shared" si="14"/>
        <v>303</v>
      </c>
      <c r="B311" s="9" t="str">
        <f t="shared" si="15"/>
        <v>303.</v>
      </c>
      <c r="C311" s="136" t="s">
        <v>244</v>
      </c>
      <c r="D311" s="121" t="s">
        <v>645</v>
      </c>
      <c r="E311" s="114" t="s">
        <v>398</v>
      </c>
      <c r="F311" s="9" t="s">
        <v>664</v>
      </c>
      <c r="G311" s="9" t="s">
        <v>664</v>
      </c>
      <c r="H311" s="115">
        <v>42363</v>
      </c>
      <c r="I311" s="9" t="s">
        <v>664</v>
      </c>
      <c r="J311" s="9" t="s">
        <v>664</v>
      </c>
      <c r="K311" s="9" t="s">
        <v>664</v>
      </c>
      <c r="L311" s="9" t="s">
        <v>664</v>
      </c>
      <c r="M311" s="27"/>
      <c r="N311" s="27"/>
    </row>
    <row r="312" spans="1:14" ht="83.25" customHeight="1" outlineLevel="1">
      <c r="A312" s="1">
        <f t="shared" si="14"/>
        <v>304</v>
      </c>
      <c r="B312" s="9" t="str">
        <f t="shared" si="15"/>
        <v>304.</v>
      </c>
      <c r="C312" s="136" t="s">
        <v>0</v>
      </c>
      <c r="D312" s="121" t="s">
        <v>645</v>
      </c>
      <c r="E312" s="114" t="s">
        <v>398</v>
      </c>
      <c r="F312" s="9" t="s">
        <v>664</v>
      </c>
      <c r="G312" s="9" t="s">
        <v>664</v>
      </c>
      <c r="H312" s="115">
        <v>42363</v>
      </c>
      <c r="I312" s="9" t="s">
        <v>664</v>
      </c>
      <c r="J312" s="9" t="s">
        <v>664</v>
      </c>
      <c r="K312" s="9" t="s">
        <v>664</v>
      </c>
      <c r="L312" s="9" t="s">
        <v>664</v>
      </c>
      <c r="M312" s="27"/>
      <c r="N312" s="27"/>
    </row>
    <row r="313" spans="1:14" ht="30.75" customHeight="1">
      <c r="A313" s="1">
        <f>A312+1</f>
        <v>305</v>
      </c>
      <c r="B313" s="61" t="str">
        <f t="shared" si="15"/>
        <v>305.</v>
      </c>
      <c r="C313" s="184" t="s">
        <v>399</v>
      </c>
      <c r="D313" s="185"/>
      <c r="E313" s="185"/>
      <c r="F313" s="185"/>
      <c r="G313" s="185"/>
      <c r="H313" s="185"/>
      <c r="I313" s="186"/>
      <c r="J313" s="137">
        <f>J314+J317</f>
        <v>6998475.5</v>
      </c>
      <c r="K313" s="137">
        <v>12941948.800000001</v>
      </c>
      <c r="L313" s="137">
        <v>51531096</v>
      </c>
    </row>
    <row r="314" spans="1:14" ht="67.5" customHeight="1" outlineLevel="1">
      <c r="A314" s="1">
        <f t="shared" si="14"/>
        <v>306</v>
      </c>
      <c r="B314" s="9" t="str">
        <f t="shared" si="15"/>
        <v>306.</v>
      </c>
      <c r="C314" s="74" t="s">
        <v>400</v>
      </c>
      <c r="D314" s="21"/>
      <c r="E314" s="16" t="s">
        <v>401</v>
      </c>
      <c r="F314" s="9" t="s">
        <v>402</v>
      </c>
      <c r="G314" s="17">
        <v>41640</v>
      </c>
      <c r="H314" s="17">
        <v>42735</v>
      </c>
      <c r="I314" s="21" t="s">
        <v>403</v>
      </c>
      <c r="J314" s="25">
        <v>4081500</v>
      </c>
      <c r="K314" s="28">
        <f>K313-K317</f>
        <v>1857900</v>
      </c>
      <c r="L314" s="28">
        <f>L313-L317</f>
        <v>2500000</v>
      </c>
      <c r="M314" s="91"/>
      <c r="N314" s="91"/>
    </row>
    <row r="315" spans="1:14" ht="72.75" customHeight="1" outlineLevel="1">
      <c r="A315" s="1">
        <f t="shared" si="14"/>
        <v>307</v>
      </c>
      <c r="B315" s="9" t="str">
        <f t="shared" si="15"/>
        <v>307.</v>
      </c>
      <c r="C315" s="26" t="s">
        <v>404</v>
      </c>
      <c r="D315" s="21" t="s">
        <v>640</v>
      </c>
      <c r="E315" s="16" t="s">
        <v>668</v>
      </c>
      <c r="F315" s="9" t="s">
        <v>664</v>
      </c>
      <c r="G315" s="9" t="s">
        <v>664</v>
      </c>
      <c r="H315" s="171">
        <v>42369</v>
      </c>
      <c r="I315" s="9" t="s">
        <v>664</v>
      </c>
      <c r="J315" s="9" t="s">
        <v>664</v>
      </c>
      <c r="K315" s="9" t="s">
        <v>664</v>
      </c>
      <c r="L315" s="9" t="s">
        <v>664</v>
      </c>
    </row>
    <row r="316" spans="1:14" ht="63.75" customHeight="1" outlineLevel="1">
      <c r="A316" s="1">
        <f t="shared" si="14"/>
        <v>308</v>
      </c>
      <c r="B316" s="9" t="str">
        <f t="shared" si="15"/>
        <v>308.</v>
      </c>
      <c r="C316" s="26" t="s">
        <v>405</v>
      </c>
      <c r="D316" s="21"/>
      <c r="E316" s="16" t="s">
        <v>668</v>
      </c>
      <c r="F316" s="9" t="s">
        <v>664</v>
      </c>
      <c r="G316" s="9" t="s">
        <v>664</v>
      </c>
      <c r="H316" s="17">
        <v>42735</v>
      </c>
      <c r="I316" s="9" t="s">
        <v>664</v>
      </c>
      <c r="J316" s="9" t="s">
        <v>664</v>
      </c>
      <c r="K316" s="9" t="s">
        <v>664</v>
      </c>
      <c r="L316" s="9" t="s">
        <v>628</v>
      </c>
    </row>
    <row r="317" spans="1:14" ht="102.75" customHeight="1" outlineLevel="1">
      <c r="A317" s="1">
        <f t="shared" si="14"/>
        <v>309</v>
      </c>
      <c r="B317" s="9" t="str">
        <f t="shared" si="15"/>
        <v>309.</v>
      </c>
      <c r="C317" s="74" t="s">
        <v>406</v>
      </c>
      <c r="D317" s="21"/>
      <c r="E317" s="16" t="s">
        <v>407</v>
      </c>
      <c r="F317" s="9" t="s">
        <v>408</v>
      </c>
      <c r="G317" s="17">
        <v>41640</v>
      </c>
      <c r="H317" s="17">
        <v>42735</v>
      </c>
      <c r="I317" s="21" t="s">
        <v>409</v>
      </c>
      <c r="J317" s="25">
        <v>2916975.5</v>
      </c>
      <c r="K317" s="44">
        <v>11084048.800000001</v>
      </c>
      <c r="L317" s="28">
        <v>49031096</v>
      </c>
    </row>
    <row r="318" spans="1:14" ht="135" customHeight="1" outlineLevel="1">
      <c r="A318" s="1">
        <f t="shared" si="14"/>
        <v>310</v>
      </c>
      <c r="B318" s="9" t="str">
        <f t="shared" si="15"/>
        <v>310.</v>
      </c>
      <c r="C318" s="26" t="s">
        <v>410</v>
      </c>
      <c r="D318" s="21" t="s">
        <v>640</v>
      </c>
      <c r="E318" s="16" t="s">
        <v>668</v>
      </c>
      <c r="F318" s="9" t="s">
        <v>664</v>
      </c>
      <c r="G318" s="9" t="s">
        <v>664</v>
      </c>
      <c r="H318" s="17">
        <v>42734</v>
      </c>
      <c r="I318" s="13" t="s">
        <v>664</v>
      </c>
      <c r="J318" s="9" t="s">
        <v>664</v>
      </c>
      <c r="K318" s="13" t="s">
        <v>664</v>
      </c>
      <c r="L318" s="9" t="s">
        <v>628</v>
      </c>
    </row>
    <row r="319" spans="1:14" ht="87.75" customHeight="1" outlineLevel="1">
      <c r="A319" s="1">
        <f>A318+1</f>
        <v>311</v>
      </c>
      <c r="B319" s="9" t="str">
        <f t="shared" si="15"/>
        <v>311.</v>
      </c>
      <c r="C319" s="26" t="s">
        <v>411</v>
      </c>
      <c r="D319" s="21"/>
      <c r="E319" s="16" t="s">
        <v>668</v>
      </c>
      <c r="F319" s="9" t="s">
        <v>664</v>
      </c>
      <c r="G319" s="9" t="s">
        <v>664</v>
      </c>
      <c r="H319" s="17">
        <v>42369</v>
      </c>
      <c r="I319" s="13" t="s">
        <v>664</v>
      </c>
      <c r="J319" s="9" t="s">
        <v>664</v>
      </c>
      <c r="K319" s="13" t="s">
        <v>664</v>
      </c>
      <c r="L319" s="9" t="s">
        <v>628</v>
      </c>
    </row>
    <row r="320" spans="1:14" ht="31.5" customHeight="1">
      <c r="A320" s="1">
        <f>A319+1</f>
        <v>312</v>
      </c>
      <c r="B320" s="9" t="str">
        <f t="shared" si="15"/>
        <v>312.</v>
      </c>
      <c r="C320" s="175" t="s">
        <v>412</v>
      </c>
      <c r="D320" s="176"/>
      <c r="E320" s="176"/>
      <c r="F320" s="176"/>
      <c r="G320" s="176"/>
      <c r="H320" s="176"/>
      <c r="I320" s="177"/>
      <c r="J320" s="96">
        <f>J321+J326+J346+J352+J357+J360+J373+J369</f>
        <v>271429286</v>
      </c>
      <c r="K320" s="96">
        <f>K321+K326+K346+K352+K357+K360+K373+K369</f>
        <v>226842302.59999996</v>
      </c>
      <c r="L320" s="138">
        <f>L321+L326+L346+L352+L357+L360+L373+L369</f>
        <v>260369637.09999999</v>
      </c>
      <c r="M320" s="139"/>
      <c r="N320" s="30"/>
    </row>
    <row r="321" spans="1:14" ht="214.5" customHeight="1" outlineLevel="1">
      <c r="A321" s="1">
        <f t="shared" ref="A321:A384" si="16">A320+1</f>
        <v>313</v>
      </c>
      <c r="B321" s="9" t="str">
        <f t="shared" si="15"/>
        <v>313.</v>
      </c>
      <c r="C321" s="23" t="s">
        <v>413</v>
      </c>
      <c r="D321" s="21"/>
      <c r="E321" s="54" t="s">
        <v>414</v>
      </c>
      <c r="F321" s="9" t="s">
        <v>415</v>
      </c>
      <c r="G321" s="17">
        <v>41640</v>
      </c>
      <c r="H321" s="17">
        <v>42735</v>
      </c>
      <c r="I321" s="21" t="s">
        <v>416</v>
      </c>
      <c r="J321" s="44">
        <v>61173665.269999981</v>
      </c>
      <c r="K321" s="44">
        <f>91487571.8-K326-K352</f>
        <v>11244778.099999996</v>
      </c>
      <c r="L321" s="44">
        <f>141437828.4-L326-L352</f>
        <v>60776447.20000001</v>
      </c>
      <c r="M321" s="30"/>
      <c r="N321" s="30"/>
    </row>
    <row r="322" spans="1:14" ht="70.5" customHeight="1" outlineLevel="1">
      <c r="A322" s="1">
        <f>A321+1</f>
        <v>314</v>
      </c>
      <c r="B322" s="9" t="str">
        <f t="shared" si="15"/>
        <v>314.</v>
      </c>
      <c r="C322" s="26" t="s">
        <v>417</v>
      </c>
      <c r="D322" s="21"/>
      <c r="E322" s="54" t="s">
        <v>418</v>
      </c>
      <c r="F322" s="17" t="s">
        <v>664</v>
      </c>
      <c r="G322" s="17" t="s">
        <v>664</v>
      </c>
      <c r="H322" s="17">
        <v>42004</v>
      </c>
      <c r="I322" s="21" t="s">
        <v>664</v>
      </c>
      <c r="J322" s="17" t="s">
        <v>664</v>
      </c>
      <c r="K322" s="9" t="s">
        <v>628</v>
      </c>
      <c r="L322" s="9" t="s">
        <v>628</v>
      </c>
      <c r="M322" s="27"/>
      <c r="N322" s="27"/>
    </row>
    <row r="323" spans="1:14" ht="82.5" customHeight="1" outlineLevel="1">
      <c r="A323" s="1">
        <f>A322+1</f>
        <v>315</v>
      </c>
      <c r="B323" s="9" t="str">
        <f t="shared" si="15"/>
        <v>315.</v>
      </c>
      <c r="C323" s="26" t="s">
        <v>419</v>
      </c>
      <c r="D323" s="21"/>
      <c r="E323" s="54" t="s">
        <v>420</v>
      </c>
      <c r="F323" s="17" t="s">
        <v>664</v>
      </c>
      <c r="G323" s="17" t="s">
        <v>664</v>
      </c>
      <c r="H323" s="17">
        <v>42369</v>
      </c>
      <c r="I323" s="21" t="s">
        <v>664</v>
      </c>
      <c r="J323" s="9" t="s">
        <v>664</v>
      </c>
      <c r="K323" s="17" t="s">
        <v>664</v>
      </c>
      <c r="L323" s="9" t="s">
        <v>628</v>
      </c>
    </row>
    <row r="324" spans="1:14" ht="95.25" customHeight="1" outlineLevel="1">
      <c r="A324" s="1">
        <f t="shared" si="16"/>
        <v>316</v>
      </c>
      <c r="B324" s="9" t="str">
        <f t="shared" si="15"/>
        <v>316.</v>
      </c>
      <c r="C324" s="24" t="s">
        <v>421</v>
      </c>
      <c r="D324" s="21" t="s">
        <v>459</v>
      </c>
      <c r="E324" s="54" t="s">
        <v>414</v>
      </c>
      <c r="F324" s="17" t="s">
        <v>664</v>
      </c>
      <c r="G324" s="17" t="s">
        <v>664</v>
      </c>
      <c r="H324" s="17">
        <v>42735</v>
      </c>
      <c r="I324" s="21" t="s">
        <v>664</v>
      </c>
      <c r="J324" s="9" t="s">
        <v>664</v>
      </c>
      <c r="K324" s="17" t="s">
        <v>664</v>
      </c>
      <c r="L324" s="9" t="s">
        <v>628</v>
      </c>
    </row>
    <row r="325" spans="1:14" ht="95.25" customHeight="1" outlineLevel="1">
      <c r="A325" s="1">
        <f t="shared" si="16"/>
        <v>317</v>
      </c>
      <c r="B325" s="9" t="str">
        <f t="shared" si="15"/>
        <v>317.</v>
      </c>
      <c r="C325" s="24" t="s">
        <v>422</v>
      </c>
      <c r="D325" s="21"/>
      <c r="E325" s="54" t="s">
        <v>420</v>
      </c>
      <c r="F325" s="17" t="s">
        <v>664</v>
      </c>
      <c r="G325" s="17" t="s">
        <v>664</v>
      </c>
      <c r="H325" s="17">
        <v>42735</v>
      </c>
      <c r="I325" s="21" t="s">
        <v>664</v>
      </c>
      <c r="J325" s="9" t="s">
        <v>664</v>
      </c>
      <c r="K325" s="17" t="s">
        <v>664</v>
      </c>
      <c r="L325" s="9" t="s">
        <v>628</v>
      </c>
    </row>
    <row r="326" spans="1:14" ht="137.25" customHeight="1" outlineLevel="1">
      <c r="A326" s="1">
        <f t="shared" si="16"/>
        <v>318</v>
      </c>
      <c r="B326" s="9" t="str">
        <f t="shared" si="15"/>
        <v>318.</v>
      </c>
      <c r="C326" s="23" t="s">
        <v>423</v>
      </c>
      <c r="D326" s="21"/>
      <c r="E326" s="54" t="s">
        <v>424</v>
      </c>
      <c r="F326" s="9" t="s">
        <v>425</v>
      </c>
      <c r="G326" s="17">
        <v>41640</v>
      </c>
      <c r="H326" s="17">
        <v>42735</v>
      </c>
      <c r="I326" s="21" t="s">
        <v>416</v>
      </c>
      <c r="J326" s="44">
        <v>69805087.900000006</v>
      </c>
      <c r="K326" s="44">
        <v>70571938.5</v>
      </c>
      <c r="L326" s="44">
        <v>69088763.299999997</v>
      </c>
      <c r="M326" s="30"/>
    </row>
    <row r="327" spans="1:14" ht="81.75" customHeight="1" outlineLevel="1">
      <c r="A327" s="1">
        <f t="shared" ref="A327:A336" si="17">A326+1</f>
        <v>319</v>
      </c>
      <c r="B327" s="9" t="str">
        <f t="shared" si="15"/>
        <v>319.</v>
      </c>
      <c r="C327" s="26" t="s">
        <v>426</v>
      </c>
      <c r="D327" s="21" t="s">
        <v>427</v>
      </c>
      <c r="E327" s="54" t="s">
        <v>428</v>
      </c>
      <c r="F327" s="17" t="s">
        <v>664</v>
      </c>
      <c r="G327" s="17" t="s">
        <v>664</v>
      </c>
      <c r="H327" s="17">
        <v>42369</v>
      </c>
      <c r="I327" s="21" t="s">
        <v>664</v>
      </c>
      <c r="J327" s="17" t="s">
        <v>664</v>
      </c>
      <c r="K327" s="9" t="s">
        <v>628</v>
      </c>
      <c r="L327" s="9" t="s">
        <v>628</v>
      </c>
      <c r="M327" s="27"/>
      <c r="N327" s="27"/>
    </row>
    <row r="328" spans="1:14" ht="86.25" customHeight="1" outlineLevel="1">
      <c r="A328" s="1">
        <f t="shared" si="17"/>
        <v>320</v>
      </c>
      <c r="B328" s="9" t="str">
        <f t="shared" si="15"/>
        <v>320.</v>
      </c>
      <c r="C328" s="26" t="s">
        <v>429</v>
      </c>
      <c r="D328" s="21" t="s">
        <v>645</v>
      </c>
      <c r="E328" s="54" t="s">
        <v>430</v>
      </c>
      <c r="F328" s="17" t="s">
        <v>664</v>
      </c>
      <c r="G328" s="17" t="s">
        <v>664</v>
      </c>
      <c r="H328" s="17">
        <v>42004</v>
      </c>
      <c r="I328" s="21" t="s">
        <v>664</v>
      </c>
      <c r="J328" s="17" t="s">
        <v>664</v>
      </c>
      <c r="K328" s="9" t="s">
        <v>628</v>
      </c>
      <c r="L328" s="9" t="s">
        <v>628</v>
      </c>
      <c r="M328" s="27"/>
      <c r="N328" s="27"/>
    </row>
    <row r="329" spans="1:14" ht="83.25" customHeight="1" outlineLevel="1">
      <c r="A329" s="1">
        <f t="shared" si="17"/>
        <v>321</v>
      </c>
      <c r="B329" s="9" t="str">
        <f t="shared" si="15"/>
        <v>321.</v>
      </c>
      <c r="C329" s="26" t="s">
        <v>431</v>
      </c>
      <c r="D329" s="21"/>
      <c r="E329" s="54" t="s">
        <v>25</v>
      </c>
      <c r="F329" s="17" t="s">
        <v>664</v>
      </c>
      <c r="G329" s="17" t="s">
        <v>664</v>
      </c>
      <c r="H329" s="17">
        <v>42004</v>
      </c>
      <c r="I329" s="21" t="s">
        <v>664</v>
      </c>
      <c r="J329" s="17" t="s">
        <v>664</v>
      </c>
      <c r="K329" s="9" t="s">
        <v>628</v>
      </c>
      <c r="L329" s="9" t="s">
        <v>628</v>
      </c>
      <c r="M329" s="27"/>
      <c r="N329" s="27"/>
    </row>
    <row r="330" spans="1:14" ht="94.5" customHeight="1" outlineLevel="1">
      <c r="A330" s="1">
        <f t="shared" si="17"/>
        <v>322</v>
      </c>
      <c r="B330" s="9" t="str">
        <f t="shared" si="15"/>
        <v>322.</v>
      </c>
      <c r="C330" s="24" t="s">
        <v>26</v>
      </c>
      <c r="D330" s="21" t="s">
        <v>645</v>
      </c>
      <c r="E330" s="54" t="s">
        <v>25</v>
      </c>
      <c r="F330" s="9" t="s">
        <v>664</v>
      </c>
      <c r="G330" s="21" t="s">
        <v>664</v>
      </c>
      <c r="H330" s="140">
        <v>42004</v>
      </c>
      <c r="I330" s="21" t="s">
        <v>664</v>
      </c>
      <c r="J330" s="21" t="s">
        <v>664</v>
      </c>
      <c r="K330" s="21" t="s">
        <v>664</v>
      </c>
      <c r="L330" s="21" t="s">
        <v>664</v>
      </c>
      <c r="M330" s="70"/>
      <c r="N330" s="70"/>
    </row>
    <row r="331" spans="1:14" ht="68.25" customHeight="1" outlineLevel="1">
      <c r="A331" s="1">
        <f t="shared" si="17"/>
        <v>323</v>
      </c>
      <c r="B331" s="9" t="str">
        <f t="shared" si="15"/>
        <v>323.</v>
      </c>
      <c r="C331" s="24" t="s">
        <v>27</v>
      </c>
      <c r="D331" s="21" t="s">
        <v>645</v>
      </c>
      <c r="E331" s="54" t="s">
        <v>25</v>
      </c>
      <c r="F331" s="9" t="s">
        <v>664</v>
      </c>
      <c r="G331" s="21" t="s">
        <v>664</v>
      </c>
      <c r="H331" s="140">
        <v>42004</v>
      </c>
      <c r="I331" s="21" t="s">
        <v>664</v>
      </c>
      <c r="J331" s="21" t="s">
        <v>664</v>
      </c>
      <c r="K331" s="21" t="s">
        <v>664</v>
      </c>
      <c r="L331" s="21" t="s">
        <v>664</v>
      </c>
      <c r="M331" s="70"/>
      <c r="N331" s="70"/>
    </row>
    <row r="332" spans="1:14" ht="76.5" outlineLevel="1">
      <c r="A332" s="1">
        <f t="shared" si="17"/>
        <v>324</v>
      </c>
      <c r="B332" s="9" t="str">
        <f t="shared" si="15"/>
        <v>324.</v>
      </c>
      <c r="C332" s="24" t="s">
        <v>28</v>
      </c>
      <c r="D332" s="21" t="s">
        <v>645</v>
      </c>
      <c r="E332" s="54" t="s">
        <v>25</v>
      </c>
      <c r="F332" s="9" t="s">
        <v>664</v>
      </c>
      <c r="G332" s="21" t="s">
        <v>664</v>
      </c>
      <c r="H332" s="140">
        <v>42004</v>
      </c>
      <c r="I332" s="21" t="s">
        <v>664</v>
      </c>
      <c r="J332" s="21" t="s">
        <v>664</v>
      </c>
      <c r="K332" s="21" t="s">
        <v>664</v>
      </c>
      <c r="L332" s="21" t="s">
        <v>664</v>
      </c>
      <c r="M332" s="70"/>
      <c r="N332" s="70"/>
    </row>
    <row r="333" spans="1:14" ht="97.5" customHeight="1" outlineLevel="1">
      <c r="A333" s="1">
        <f t="shared" si="17"/>
        <v>325</v>
      </c>
      <c r="B333" s="9" t="str">
        <f t="shared" si="15"/>
        <v>325.</v>
      </c>
      <c r="C333" s="24" t="s">
        <v>29</v>
      </c>
      <c r="D333" s="21" t="s">
        <v>645</v>
      </c>
      <c r="E333" s="54" t="s">
        <v>25</v>
      </c>
      <c r="F333" s="9" t="s">
        <v>664</v>
      </c>
      <c r="G333" s="21" t="s">
        <v>664</v>
      </c>
      <c r="H333" s="140">
        <v>42004</v>
      </c>
      <c r="I333" s="21" t="s">
        <v>664</v>
      </c>
      <c r="J333" s="21" t="s">
        <v>664</v>
      </c>
      <c r="K333" s="21" t="s">
        <v>664</v>
      </c>
      <c r="L333" s="21" t="s">
        <v>664</v>
      </c>
      <c r="M333" s="70"/>
      <c r="N333" s="70"/>
    </row>
    <row r="334" spans="1:14" ht="82.5" customHeight="1" outlineLevel="1">
      <c r="A334" s="1">
        <f t="shared" si="17"/>
        <v>326</v>
      </c>
      <c r="B334" s="9" t="str">
        <f t="shared" si="15"/>
        <v>326.</v>
      </c>
      <c r="C334" s="24" t="s">
        <v>30</v>
      </c>
      <c r="D334" s="21" t="s">
        <v>645</v>
      </c>
      <c r="E334" s="54" t="s">
        <v>25</v>
      </c>
      <c r="F334" s="9" t="s">
        <v>664</v>
      </c>
      <c r="G334" s="21" t="s">
        <v>664</v>
      </c>
      <c r="H334" s="140">
        <v>42004</v>
      </c>
      <c r="I334" s="21" t="s">
        <v>664</v>
      </c>
      <c r="J334" s="21" t="s">
        <v>664</v>
      </c>
      <c r="K334" s="21" t="s">
        <v>664</v>
      </c>
      <c r="L334" s="21" t="s">
        <v>664</v>
      </c>
      <c r="M334" s="70"/>
      <c r="N334" s="70"/>
    </row>
    <row r="335" spans="1:14" ht="94.5" customHeight="1" outlineLevel="1">
      <c r="A335" s="1">
        <f t="shared" si="17"/>
        <v>327</v>
      </c>
      <c r="B335" s="9" t="str">
        <f t="shared" si="15"/>
        <v>327.</v>
      </c>
      <c r="C335" s="24" t="s">
        <v>31</v>
      </c>
      <c r="D335" s="21" t="s">
        <v>645</v>
      </c>
      <c r="E335" s="54" t="s">
        <v>25</v>
      </c>
      <c r="F335" s="9" t="s">
        <v>664</v>
      </c>
      <c r="G335" s="21" t="s">
        <v>664</v>
      </c>
      <c r="H335" s="140">
        <v>42004</v>
      </c>
      <c r="I335" s="21" t="s">
        <v>664</v>
      </c>
      <c r="J335" s="21" t="s">
        <v>664</v>
      </c>
      <c r="K335" s="21" t="s">
        <v>664</v>
      </c>
      <c r="L335" s="21" t="s">
        <v>664</v>
      </c>
      <c r="M335" s="70"/>
      <c r="N335" s="70"/>
    </row>
    <row r="336" spans="1:14" ht="83.25" customHeight="1" outlineLevel="1">
      <c r="A336" s="1">
        <f t="shared" si="17"/>
        <v>328</v>
      </c>
      <c r="B336" s="9" t="str">
        <f t="shared" si="15"/>
        <v>328.</v>
      </c>
      <c r="C336" s="26" t="s">
        <v>32</v>
      </c>
      <c r="D336" s="21" t="s">
        <v>645</v>
      </c>
      <c r="E336" s="54" t="s">
        <v>33</v>
      </c>
      <c r="F336" s="17" t="s">
        <v>664</v>
      </c>
      <c r="G336" s="17" t="s">
        <v>664</v>
      </c>
      <c r="H336" s="17">
        <v>42735</v>
      </c>
      <c r="I336" s="21" t="s">
        <v>664</v>
      </c>
      <c r="J336" s="9" t="s">
        <v>664</v>
      </c>
      <c r="K336" s="17" t="s">
        <v>664</v>
      </c>
      <c r="L336" s="9" t="s">
        <v>628</v>
      </c>
    </row>
    <row r="337" spans="1:14" ht="72" customHeight="1" outlineLevel="1">
      <c r="A337" s="1">
        <f t="shared" si="16"/>
        <v>329</v>
      </c>
      <c r="B337" s="9" t="str">
        <f t="shared" si="15"/>
        <v>329.</v>
      </c>
      <c r="C337" s="141" t="s">
        <v>34</v>
      </c>
      <c r="D337" s="21"/>
      <c r="E337" s="54" t="s">
        <v>25</v>
      </c>
      <c r="F337" s="17" t="s">
        <v>664</v>
      </c>
      <c r="G337" s="17" t="s">
        <v>664</v>
      </c>
      <c r="H337" s="140">
        <v>42369</v>
      </c>
      <c r="I337" s="21" t="s">
        <v>664</v>
      </c>
      <c r="J337" s="9" t="s">
        <v>664</v>
      </c>
      <c r="K337" s="17" t="s">
        <v>664</v>
      </c>
      <c r="L337" s="9" t="s">
        <v>628</v>
      </c>
    </row>
    <row r="338" spans="1:14" ht="82.5" customHeight="1" outlineLevel="1">
      <c r="A338" s="1">
        <f t="shared" si="16"/>
        <v>330</v>
      </c>
      <c r="B338" s="9" t="str">
        <f t="shared" si="15"/>
        <v>330.</v>
      </c>
      <c r="C338" s="24" t="s">
        <v>35</v>
      </c>
      <c r="D338" s="21" t="s">
        <v>733</v>
      </c>
      <c r="E338" s="54" t="s">
        <v>424</v>
      </c>
      <c r="F338" s="17" t="s">
        <v>664</v>
      </c>
      <c r="G338" s="17" t="s">
        <v>664</v>
      </c>
      <c r="H338" s="140">
        <v>42735</v>
      </c>
      <c r="I338" s="21" t="s">
        <v>664</v>
      </c>
      <c r="J338" s="9" t="s">
        <v>664</v>
      </c>
      <c r="K338" s="17" t="s">
        <v>664</v>
      </c>
      <c r="L338" s="9" t="s">
        <v>628</v>
      </c>
    </row>
    <row r="339" spans="1:14" ht="98.25" customHeight="1" outlineLevel="1">
      <c r="A339" s="1">
        <f t="shared" si="16"/>
        <v>331</v>
      </c>
      <c r="B339" s="9" t="str">
        <f t="shared" si="15"/>
        <v>331.</v>
      </c>
      <c r="C339" s="24" t="s">
        <v>36</v>
      </c>
      <c r="D339" s="21" t="s">
        <v>645</v>
      </c>
      <c r="E339" s="54" t="s">
        <v>25</v>
      </c>
      <c r="F339" s="9" t="s">
        <v>664</v>
      </c>
      <c r="G339" s="21" t="s">
        <v>664</v>
      </c>
      <c r="H339" s="140">
        <v>42369</v>
      </c>
      <c r="I339" s="21" t="s">
        <v>664</v>
      </c>
      <c r="J339" s="9" t="s">
        <v>664</v>
      </c>
      <c r="K339" s="21" t="s">
        <v>664</v>
      </c>
      <c r="L339" s="21" t="s">
        <v>664</v>
      </c>
    </row>
    <row r="340" spans="1:14" ht="99.75" customHeight="1" outlineLevel="1">
      <c r="A340" s="1">
        <f t="shared" si="16"/>
        <v>332</v>
      </c>
      <c r="B340" s="9" t="str">
        <f t="shared" si="15"/>
        <v>332.</v>
      </c>
      <c r="C340" s="24" t="s">
        <v>37</v>
      </c>
      <c r="D340" s="21" t="s">
        <v>645</v>
      </c>
      <c r="E340" s="54" t="s">
        <v>25</v>
      </c>
      <c r="F340" s="9" t="s">
        <v>664</v>
      </c>
      <c r="G340" s="21" t="s">
        <v>664</v>
      </c>
      <c r="H340" s="140">
        <v>42369</v>
      </c>
      <c r="I340" s="21" t="s">
        <v>664</v>
      </c>
      <c r="J340" s="9" t="s">
        <v>664</v>
      </c>
      <c r="K340" s="21" t="s">
        <v>664</v>
      </c>
      <c r="L340" s="21" t="s">
        <v>664</v>
      </c>
    </row>
    <row r="341" spans="1:14" ht="76.5" outlineLevel="1">
      <c r="A341" s="1">
        <f t="shared" si="16"/>
        <v>333</v>
      </c>
      <c r="B341" s="9" t="str">
        <f t="shared" si="15"/>
        <v>333.</v>
      </c>
      <c r="C341" s="24" t="s">
        <v>38</v>
      </c>
      <c r="D341" s="21" t="s">
        <v>645</v>
      </c>
      <c r="E341" s="54" t="s">
        <v>25</v>
      </c>
      <c r="F341" s="9" t="s">
        <v>664</v>
      </c>
      <c r="G341" s="21" t="s">
        <v>664</v>
      </c>
      <c r="H341" s="140">
        <v>42369</v>
      </c>
      <c r="I341" s="21" t="s">
        <v>664</v>
      </c>
      <c r="J341" s="9" t="s">
        <v>664</v>
      </c>
      <c r="K341" s="21" t="s">
        <v>664</v>
      </c>
      <c r="L341" s="21" t="s">
        <v>664</v>
      </c>
    </row>
    <row r="342" spans="1:14" ht="76.5" outlineLevel="1">
      <c r="A342" s="1">
        <f t="shared" si="16"/>
        <v>334</v>
      </c>
      <c r="B342" s="9" t="str">
        <f t="shared" si="15"/>
        <v>334.</v>
      </c>
      <c r="C342" s="24" t="s">
        <v>39</v>
      </c>
      <c r="D342" s="21" t="s">
        <v>645</v>
      </c>
      <c r="E342" s="54" t="s">
        <v>25</v>
      </c>
      <c r="F342" s="9" t="s">
        <v>664</v>
      </c>
      <c r="G342" s="21" t="s">
        <v>664</v>
      </c>
      <c r="H342" s="140">
        <v>42369</v>
      </c>
      <c r="I342" s="21" t="s">
        <v>664</v>
      </c>
      <c r="J342" s="9" t="s">
        <v>664</v>
      </c>
      <c r="K342" s="21" t="s">
        <v>664</v>
      </c>
      <c r="L342" s="21" t="s">
        <v>664</v>
      </c>
    </row>
    <row r="343" spans="1:14" ht="82.5" customHeight="1" outlineLevel="1">
      <c r="A343" s="1">
        <f t="shared" si="16"/>
        <v>335</v>
      </c>
      <c r="B343" s="9" t="str">
        <f t="shared" si="15"/>
        <v>335.</v>
      </c>
      <c r="C343" s="24" t="s">
        <v>40</v>
      </c>
      <c r="D343" s="21" t="s">
        <v>645</v>
      </c>
      <c r="E343" s="54" t="s">
        <v>25</v>
      </c>
      <c r="F343" s="9" t="s">
        <v>664</v>
      </c>
      <c r="G343" s="21" t="s">
        <v>664</v>
      </c>
      <c r="H343" s="140">
        <v>42369</v>
      </c>
      <c r="I343" s="21" t="s">
        <v>664</v>
      </c>
      <c r="J343" s="9" t="s">
        <v>664</v>
      </c>
      <c r="K343" s="21" t="s">
        <v>664</v>
      </c>
      <c r="L343" s="21" t="s">
        <v>664</v>
      </c>
    </row>
    <row r="344" spans="1:14" ht="69.75" customHeight="1" outlineLevel="1">
      <c r="A344" s="1">
        <f t="shared" si="16"/>
        <v>336</v>
      </c>
      <c r="B344" s="9" t="str">
        <f t="shared" si="15"/>
        <v>336.</v>
      </c>
      <c r="C344" s="24" t="s">
        <v>41</v>
      </c>
      <c r="D344" s="21" t="s">
        <v>645</v>
      </c>
      <c r="E344" s="54" t="s">
        <v>25</v>
      </c>
      <c r="F344" s="9" t="s">
        <v>664</v>
      </c>
      <c r="G344" s="21" t="s">
        <v>664</v>
      </c>
      <c r="H344" s="140">
        <v>42369</v>
      </c>
      <c r="I344" s="21" t="s">
        <v>664</v>
      </c>
      <c r="J344" s="9" t="s">
        <v>664</v>
      </c>
      <c r="K344" s="21" t="s">
        <v>664</v>
      </c>
      <c r="L344" s="21" t="s">
        <v>664</v>
      </c>
    </row>
    <row r="345" spans="1:14" ht="82.5" customHeight="1" outlineLevel="1">
      <c r="A345" s="1">
        <f t="shared" si="16"/>
        <v>337</v>
      </c>
      <c r="B345" s="9" t="str">
        <f t="shared" si="15"/>
        <v>337.</v>
      </c>
      <c r="C345" s="24" t="s">
        <v>42</v>
      </c>
      <c r="D345" s="21" t="s">
        <v>645</v>
      </c>
      <c r="E345" s="54" t="s">
        <v>25</v>
      </c>
      <c r="F345" s="9" t="s">
        <v>664</v>
      </c>
      <c r="G345" s="21" t="s">
        <v>664</v>
      </c>
      <c r="H345" s="140">
        <v>42369</v>
      </c>
      <c r="I345" s="21" t="s">
        <v>664</v>
      </c>
      <c r="J345" s="9" t="s">
        <v>664</v>
      </c>
      <c r="K345" s="21" t="s">
        <v>664</v>
      </c>
      <c r="L345" s="21" t="s">
        <v>664</v>
      </c>
    </row>
    <row r="346" spans="1:14" ht="121.5" customHeight="1" outlineLevel="1">
      <c r="A346" s="1">
        <f t="shared" si="16"/>
        <v>338</v>
      </c>
      <c r="B346" s="9" t="str">
        <f t="shared" si="15"/>
        <v>338.</v>
      </c>
      <c r="C346" s="23" t="s">
        <v>43</v>
      </c>
      <c r="D346" s="21"/>
      <c r="E346" s="54" t="s">
        <v>44</v>
      </c>
      <c r="F346" s="32" t="s">
        <v>45</v>
      </c>
      <c r="G346" s="17">
        <v>41640</v>
      </c>
      <c r="H346" s="17">
        <v>42735</v>
      </c>
      <c r="I346" s="21" t="s">
        <v>46</v>
      </c>
      <c r="J346" s="44">
        <v>30839062.600000001</v>
      </c>
      <c r="K346" s="28">
        <v>34766471.799999997</v>
      </c>
      <c r="L346" s="28">
        <v>2170308</v>
      </c>
      <c r="M346" s="30"/>
      <c r="N346" s="30"/>
    </row>
    <row r="347" spans="1:14" ht="109.5" customHeight="1" outlineLevel="1">
      <c r="A347" s="1">
        <f t="shared" si="16"/>
        <v>339</v>
      </c>
      <c r="B347" s="9" t="str">
        <f t="shared" si="15"/>
        <v>339.</v>
      </c>
      <c r="C347" s="26" t="s">
        <v>47</v>
      </c>
      <c r="D347" s="21" t="s">
        <v>733</v>
      </c>
      <c r="E347" s="54" t="s">
        <v>44</v>
      </c>
      <c r="F347" s="17" t="s">
        <v>664</v>
      </c>
      <c r="G347" s="17" t="s">
        <v>664</v>
      </c>
      <c r="H347" s="17">
        <v>42004</v>
      </c>
      <c r="I347" s="21" t="s">
        <v>664</v>
      </c>
      <c r="J347" s="17" t="s">
        <v>664</v>
      </c>
      <c r="K347" s="9" t="s">
        <v>628</v>
      </c>
      <c r="L347" s="9" t="s">
        <v>628</v>
      </c>
      <c r="M347" s="27"/>
      <c r="N347" s="27"/>
    </row>
    <row r="348" spans="1:14" ht="123" customHeight="1" outlineLevel="1">
      <c r="A348" s="1">
        <f t="shared" si="16"/>
        <v>340</v>
      </c>
      <c r="B348" s="9" t="str">
        <f t="shared" si="15"/>
        <v>340.</v>
      </c>
      <c r="C348" s="26" t="s">
        <v>48</v>
      </c>
      <c r="D348" s="21"/>
      <c r="E348" s="54" t="s">
        <v>49</v>
      </c>
      <c r="F348" s="17" t="s">
        <v>664</v>
      </c>
      <c r="G348" s="17" t="s">
        <v>664</v>
      </c>
      <c r="H348" s="17">
        <v>42004</v>
      </c>
      <c r="I348" s="21" t="s">
        <v>664</v>
      </c>
      <c r="J348" s="17" t="s">
        <v>664</v>
      </c>
      <c r="K348" s="9" t="s">
        <v>628</v>
      </c>
      <c r="L348" s="9" t="s">
        <v>628</v>
      </c>
      <c r="M348" s="27"/>
      <c r="N348" s="27"/>
    </row>
    <row r="349" spans="1:14" ht="98.25" customHeight="1" outlineLevel="1">
      <c r="A349" s="1">
        <f>A348+1</f>
        <v>341</v>
      </c>
      <c r="B349" s="9" t="str">
        <f t="shared" si="15"/>
        <v>341.</v>
      </c>
      <c r="C349" s="26" t="s">
        <v>50</v>
      </c>
      <c r="D349" s="21" t="s">
        <v>645</v>
      </c>
      <c r="E349" s="54" t="s">
        <v>51</v>
      </c>
      <c r="F349" s="17" t="s">
        <v>664</v>
      </c>
      <c r="G349" s="17" t="s">
        <v>664</v>
      </c>
      <c r="H349" s="17">
        <v>42369</v>
      </c>
      <c r="I349" s="21" t="s">
        <v>664</v>
      </c>
      <c r="J349" s="9" t="s">
        <v>664</v>
      </c>
      <c r="K349" s="17" t="s">
        <v>664</v>
      </c>
      <c r="L349" s="9" t="s">
        <v>628</v>
      </c>
    </row>
    <row r="350" spans="1:14" ht="69.75" customHeight="1" outlineLevel="1">
      <c r="A350" s="1">
        <f t="shared" si="16"/>
        <v>342</v>
      </c>
      <c r="B350" s="9" t="str">
        <f t="shared" si="15"/>
        <v>342.</v>
      </c>
      <c r="C350" s="26" t="s">
        <v>52</v>
      </c>
      <c r="D350" s="21" t="s">
        <v>645</v>
      </c>
      <c r="E350" s="54" t="s">
        <v>53</v>
      </c>
      <c r="F350" s="17" t="s">
        <v>664</v>
      </c>
      <c r="G350" s="17" t="s">
        <v>664</v>
      </c>
      <c r="H350" s="17">
        <v>42369</v>
      </c>
      <c r="I350" s="21" t="s">
        <v>664</v>
      </c>
      <c r="J350" s="9" t="s">
        <v>664</v>
      </c>
      <c r="K350" s="17" t="s">
        <v>664</v>
      </c>
      <c r="L350" s="9" t="s">
        <v>628</v>
      </c>
    </row>
    <row r="351" spans="1:14" ht="72.75" customHeight="1" outlineLevel="1">
      <c r="A351" s="1">
        <f t="shared" si="16"/>
        <v>343</v>
      </c>
      <c r="B351" s="9" t="str">
        <f t="shared" si="15"/>
        <v>343.</v>
      </c>
      <c r="C351" s="24" t="s">
        <v>54</v>
      </c>
      <c r="D351" s="21" t="s">
        <v>645</v>
      </c>
      <c r="E351" s="54" t="s">
        <v>53</v>
      </c>
      <c r="F351" s="17" t="s">
        <v>664</v>
      </c>
      <c r="G351" s="17" t="s">
        <v>664</v>
      </c>
      <c r="H351" s="17">
        <v>42735</v>
      </c>
      <c r="I351" s="21" t="s">
        <v>664</v>
      </c>
      <c r="J351" s="9" t="s">
        <v>664</v>
      </c>
      <c r="K351" s="17" t="s">
        <v>664</v>
      </c>
      <c r="L351" s="9" t="s">
        <v>628</v>
      </c>
    </row>
    <row r="352" spans="1:14" ht="76.5" customHeight="1" outlineLevel="1">
      <c r="A352" s="1">
        <f t="shared" si="16"/>
        <v>344</v>
      </c>
      <c r="B352" s="9" t="str">
        <f t="shared" si="15"/>
        <v>344.</v>
      </c>
      <c r="C352" s="23" t="s">
        <v>55</v>
      </c>
      <c r="D352" s="21"/>
      <c r="E352" s="54" t="s">
        <v>56</v>
      </c>
      <c r="F352" s="9" t="s">
        <v>57</v>
      </c>
      <c r="G352" s="17">
        <v>41640</v>
      </c>
      <c r="H352" s="17">
        <v>42735</v>
      </c>
      <c r="I352" s="21" t="s">
        <v>416</v>
      </c>
      <c r="J352" s="44">
        <v>10907600.029999999</v>
      </c>
      <c r="K352" s="44">
        <v>9670855.2000000011</v>
      </c>
      <c r="L352" s="44">
        <v>11572617.9</v>
      </c>
    </row>
    <row r="353" spans="1:14" ht="75.75" customHeight="1" outlineLevel="1">
      <c r="A353" s="1">
        <f t="shared" si="16"/>
        <v>345</v>
      </c>
      <c r="B353" s="9" t="str">
        <f t="shared" si="15"/>
        <v>345.</v>
      </c>
      <c r="C353" s="26" t="s">
        <v>58</v>
      </c>
      <c r="D353" s="21"/>
      <c r="E353" s="54" t="s">
        <v>59</v>
      </c>
      <c r="F353" s="17" t="s">
        <v>664</v>
      </c>
      <c r="G353" s="17" t="s">
        <v>664</v>
      </c>
      <c r="H353" s="17">
        <v>42004</v>
      </c>
      <c r="I353" s="21" t="s">
        <v>664</v>
      </c>
      <c r="J353" s="17" t="s">
        <v>664</v>
      </c>
      <c r="K353" s="9" t="s">
        <v>628</v>
      </c>
      <c r="L353" s="9" t="s">
        <v>628</v>
      </c>
      <c r="M353" s="27"/>
      <c r="N353" s="27"/>
    </row>
    <row r="354" spans="1:14" ht="83.25" customHeight="1" outlineLevel="1">
      <c r="A354" s="1">
        <f t="shared" si="16"/>
        <v>346</v>
      </c>
      <c r="B354" s="9" t="str">
        <f t="shared" si="15"/>
        <v>346.</v>
      </c>
      <c r="C354" s="26" t="s">
        <v>60</v>
      </c>
      <c r="D354" s="21"/>
      <c r="E354" s="54" t="s">
        <v>61</v>
      </c>
      <c r="F354" s="17" t="s">
        <v>664</v>
      </c>
      <c r="G354" s="17" t="s">
        <v>664</v>
      </c>
      <c r="H354" s="17">
        <v>42004</v>
      </c>
      <c r="I354" s="21" t="s">
        <v>664</v>
      </c>
      <c r="J354" s="17" t="s">
        <v>664</v>
      </c>
      <c r="K354" s="9" t="s">
        <v>628</v>
      </c>
      <c r="L354" s="9" t="s">
        <v>628</v>
      </c>
      <c r="M354" s="27"/>
      <c r="N354" s="27"/>
    </row>
    <row r="355" spans="1:14" ht="114.75" customHeight="1" outlineLevel="1">
      <c r="A355" s="1">
        <f>A354+1</f>
        <v>347</v>
      </c>
      <c r="B355" s="9" t="str">
        <f t="shared" si="15"/>
        <v>347.</v>
      </c>
      <c r="C355" s="26" t="s">
        <v>62</v>
      </c>
      <c r="D355" s="21"/>
      <c r="E355" s="54" t="s">
        <v>63</v>
      </c>
      <c r="F355" s="17" t="s">
        <v>664</v>
      </c>
      <c r="G355" s="17" t="s">
        <v>664</v>
      </c>
      <c r="H355" s="17">
        <v>42735</v>
      </c>
      <c r="I355" s="21" t="s">
        <v>664</v>
      </c>
      <c r="J355" s="17" t="s">
        <v>664</v>
      </c>
      <c r="K355" s="17" t="s">
        <v>664</v>
      </c>
      <c r="L355" s="9" t="s">
        <v>628</v>
      </c>
    </row>
    <row r="356" spans="1:14" ht="83.25" customHeight="1" outlineLevel="1">
      <c r="A356" s="1">
        <f>A355+1</f>
        <v>348</v>
      </c>
      <c r="B356" s="9" t="str">
        <f t="shared" ref="B356:B419" si="18">A356&amp;"."</f>
        <v>348.</v>
      </c>
      <c r="C356" s="26" t="s">
        <v>64</v>
      </c>
      <c r="D356" s="21"/>
      <c r="E356" s="54" t="s">
        <v>61</v>
      </c>
      <c r="F356" s="17" t="s">
        <v>664</v>
      </c>
      <c r="G356" s="17" t="s">
        <v>664</v>
      </c>
      <c r="H356" s="17">
        <v>42369</v>
      </c>
      <c r="I356" s="21" t="s">
        <v>664</v>
      </c>
      <c r="J356" s="17" t="s">
        <v>664</v>
      </c>
      <c r="K356" s="9" t="s">
        <v>664</v>
      </c>
      <c r="L356" s="9" t="s">
        <v>664</v>
      </c>
      <c r="M356" s="27"/>
      <c r="N356" s="27"/>
    </row>
    <row r="357" spans="1:14" ht="68.25" customHeight="1" outlineLevel="1">
      <c r="A357" s="1">
        <f>A356+1</f>
        <v>349</v>
      </c>
      <c r="B357" s="9" t="str">
        <f t="shared" si="18"/>
        <v>349.</v>
      </c>
      <c r="C357" s="23" t="s">
        <v>65</v>
      </c>
      <c r="D357" s="21"/>
      <c r="E357" s="54" t="s">
        <v>66</v>
      </c>
      <c r="F357" s="142" t="s">
        <v>67</v>
      </c>
      <c r="G357" s="17">
        <v>41640</v>
      </c>
      <c r="H357" s="17">
        <v>42735</v>
      </c>
      <c r="I357" s="21" t="s">
        <v>68</v>
      </c>
      <c r="J357" s="44">
        <v>496541.2</v>
      </c>
      <c r="K357" s="28">
        <v>489773.1</v>
      </c>
      <c r="L357" s="28">
        <v>503077.2</v>
      </c>
    </row>
    <row r="358" spans="1:14" ht="111.75" customHeight="1" outlineLevel="1">
      <c r="A358" s="1">
        <f t="shared" si="16"/>
        <v>350</v>
      </c>
      <c r="B358" s="9" t="str">
        <f t="shared" si="18"/>
        <v>350.</v>
      </c>
      <c r="C358" s="26" t="s">
        <v>69</v>
      </c>
      <c r="D358" s="21" t="s">
        <v>640</v>
      </c>
      <c r="E358" s="54" t="s">
        <v>66</v>
      </c>
      <c r="F358" s="17" t="s">
        <v>664</v>
      </c>
      <c r="G358" s="17" t="s">
        <v>664</v>
      </c>
      <c r="H358" s="17">
        <v>42369</v>
      </c>
      <c r="I358" s="21" t="s">
        <v>664</v>
      </c>
      <c r="J358" s="17" t="s">
        <v>664</v>
      </c>
      <c r="K358" s="44" t="s">
        <v>664</v>
      </c>
      <c r="L358" s="9" t="s">
        <v>628</v>
      </c>
    </row>
    <row r="359" spans="1:14" ht="74.25" customHeight="1" outlineLevel="1">
      <c r="A359" s="1">
        <f t="shared" si="16"/>
        <v>351</v>
      </c>
      <c r="B359" s="9" t="str">
        <f t="shared" si="18"/>
        <v>351.</v>
      </c>
      <c r="C359" s="172" t="s">
        <v>18</v>
      </c>
      <c r="D359" s="21" t="s">
        <v>640</v>
      </c>
      <c r="E359" s="54" t="s">
        <v>66</v>
      </c>
      <c r="F359" s="17" t="s">
        <v>664</v>
      </c>
      <c r="G359" s="17" t="s">
        <v>664</v>
      </c>
      <c r="H359" s="17">
        <v>42369</v>
      </c>
      <c r="I359" s="21" t="s">
        <v>664</v>
      </c>
      <c r="J359" s="17" t="s">
        <v>664</v>
      </c>
      <c r="K359" s="44" t="s">
        <v>664</v>
      </c>
      <c r="L359" s="9" t="s">
        <v>628</v>
      </c>
    </row>
    <row r="360" spans="1:14" ht="267" customHeight="1" outlineLevel="1">
      <c r="A360" s="1">
        <f t="shared" si="16"/>
        <v>352</v>
      </c>
      <c r="B360" s="9" t="str">
        <f t="shared" si="18"/>
        <v>352.</v>
      </c>
      <c r="C360" s="23" t="s">
        <v>70</v>
      </c>
      <c r="D360" s="21"/>
      <c r="E360" s="54" t="s">
        <v>71</v>
      </c>
      <c r="F360" s="32" t="s">
        <v>72</v>
      </c>
      <c r="G360" s="17">
        <v>41640</v>
      </c>
      <c r="H360" s="17">
        <v>42735</v>
      </c>
      <c r="I360" s="21" t="s">
        <v>73</v>
      </c>
      <c r="J360" s="44">
        <v>3821302.8</v>
      </c>
      <c r="K360" s="44">
        <f>3935458.1-K357+21650.8</f>
        <v>3467335.8</v>
      </c>
      <c r="L360" s="44">
        <v>2852854</v>
      </c>
    </row>
    <row r="361" spans="1:14" ht="84" customHeight="1" outlineLevel="1">
      <c r="A361" s="1">
        <f t="shared" si="16"/>
        <v>353</v>
      </c>
      <c r="B361" s="9" t="str">
        <f t="shared" si="18"/>
        <v>353.</v>
      </c>
      <c r="C361" s="26" t="s">
        <v>74</v>
      </c>
      <c r="D361" s="21"/>
      <c r="E361" s="54" t="s">
        <v>75</v>
      </c>
      <c r="F361" s="17" t="s">
        <v>664</v>
      </c>
      <c r="G361" s="17" t="s">
        <v>664</v>
      </c>
      <c r="H361" s="17">
        <v>42004</v>
      </c>
      <c r="I361" s="9" t="s">
        <v>628</v>
      </c>
      <c r="J361" s="9" t="s">
        <v>628</v>
      </c>
      <c r="K361" s="9" t="s">
        <v>628</v>
      </c>
      <c r="L361" s="9" t="s">
        <v>628</v>
      </c>
      <c r="M361" s="27"/>
      <c r="N361" s="27"/>
    </row>
    <row r="362" spans="1:14" ht="77.25" customHeight="1" outlineLevel="1">
      <c r="A362" s="1">
        <f t="shared" si="16"/>
        <v>354</v>
      </c>
      <c r="B362" s="9" t="str">
        <f t="shared" si="18"/>
        <v>354.</v>
      </c>
      <c r="C362" s="26" t="s">
        <v>76</v>
      </c>
      <c r="D362" s="21"/>
      <c r="E362" s="54" t="s">
        <v>715</v>
      </c>
      <c r="F362" s="17" t="s">
        <v>664</v>
      </c>
      <c r="G362" s="17" t="s">
        <v>664</v>
      </c>
      <c r="H362" s="17">
        <v>42004</v>
      </c>
      <c r="I362" s="21" t="s">
        <v>664</v>
      </c>
      <c r="J362" s="17" t="s">
        <v>664</v>
      </c>
      <c r="K362" s="9" t="s">
        <v>628</v>
      </c>
      <c r="L362" s="9" t="s">
        <v>628</v>
      </c>
      <c r="M362" s="27"/>
      <c r="N362" s="27"/>
    </row>
    <row r="363" spans="1:14" ht="84" customHeight="1" outlineLevel="1">
      <c r="A363" s="1">
        <f>A362+1</f>
        <v>355</v>
      </c>
      <c r="B363" s="9" t="str">
        <f t="shared" si="18"/>
        <v>355.</v>
      </c>
      <c r="C363" s="26" t="s">
        <v>77</v>
      </c>
      <c r="D363" s="21"/>
      <c r="E363" s="54" t="s">
        <v>75</v>
      </c>
      <c r="F363" s="17" t="s">
        <v>664</v>
      </c>
      <c r="G363" s="17" t="s">
        <v>664</v>
      </c>
      <c r="H363" s="17">
        <v>42369</v>
      </c>
      <c r="I363" s="9" t="s">
        <v>628</v>
      </c>
      <c r="J363" s="17" t="s">
        <v>664</v>
      </c>
      <c r="K363" s="9" t="s">
        <v>628</v>
      </c>
      <c r="L363" s="9" t="s">
        <v>628</v>
      </c>
    </row>
    <row r="364" spans="1:14" ht="87.75" customHeight="1" outlineLevel="1">
      <c r="A364" s="1">
        <f t="shared" si="16"/>
        <v>356</v>
      </c>
      <c r="B364" s="9" t="str">
        <f t="shared" si="18"/>
        <v>356.</v>
      </c>
      <c r="C364" s="26" t="s">
        <v>78</v>
      </c>
      <c r="D364" s="21"/>
      <c r="E364" s="54" t="s">
        <v>75</v>
      </c>
      <c r="F364" s="17" t="s">
        <v>664</v>
      </c>
      <c r="G364" s="17" t="s">
        <v>664</v>
      </c>
      <c r="H364" s="17">
        <v>42735</v>
      </c>
      <c r="I364" s="21" t="s">
        <v>664</v>
      </c>
      <c r="J364" s="17" t="s">
        <v>664</v>
      </c>
      <c r="K364" s="17" t="s">
        <v>664</v>
      </c>
      <c r="L364" s="9" t="s">
        <v>628</v>
      </c>
    </row>
    <row r="365" spans="1:14" ht="77.25" customHeight="1" outlineLevel="1">
      <c r="A365" s="1">
        <f t="shared" si="16"/>
        <v>357</v>
      </c>
      <c r="B365" s="9" t="str">
        <f t="shared" si="18"/>
        <v>357.</v>
      </c>
      <c r="C365" s="26" t="s">
        <v>79</v>
      </c>
      <c r="D365" s="21"/>
      <c r="E365" s="54" t="s">
        <v>715</v>
      </c>
      <c r="F365" s="17" t="s">
        <v>664</v>
      </c>
      <c r="G365" s="17" t="s">
        <v>664</v>
      </c>
      <c r="H365" s="17">
        <v>42369</v>
      </c>
      <c r="I365" s="21" t="s">
        <v>664</v>
      </c>
      <c r="J365" s="17" t="s">
        <v>664</v>
      </c>
      <c r="K365" s="17" t="s">
        <v>664</v>
      </c>
      <c r="L365" s="9" t="s">
        <v>628</v>
      </c>
    </row>
    <row r="366" spans="1:14" ht="73.5" customHeight="1" outlineLevel="1">
      <c r="A366" s="1">
        <f t="shared" si="16"/>
        <v>358</v>
      </c>
      <c r="B366" s="9" t="str">
        <f t="shared" si="18"/>
        <v>358.</v>
      </c>
      <c r="C366" s="26" t="s">
        <v>80</v>
      </c>
      <c r="D366" s="21"/>
      <c r="E366" s="54" t="s">
        <v>715</v>
      </c>
      <c r="F366" s="17" t="s">
        <v>664</v>
      </c>
      <c r="G366" s="17" t="s">
        <v>664</v>
      </c>
      <c r="H366" s="17">
        <v>42735</v>
      </c>
      <c r="I366" s="21" t="s">
        <v>664</v>
      </c>
      <c r="J366" s="17" t="s">
        <v>664</v>
      </c>
      <c r="K366" s="17" t="s">
        <v>664</v>
      </c>
      <c r="L366" s="9" t="s">
        <v>628</v>
      </c>
    </row>
    <row r="367" spans="1:14" ht="75" customHeight="1" outlineLevel="1">
      <c r="A367" s="1">
        <f t="shared" si="16"/>
        <v>359</v>
      </c>
      <c r="B367" s="9" t="str">
        <f t="shared" si="18"/>
        <v>359.</v>
      </c>
      <c r="C367" s="26" t="s">
        <v>81</v>
      </c>
      <c r="D367" s="21"/>
      <c r="E367" s="54" t="s">
        <v>82</v>
      </c>
      <c r="F367" s="17" t="s">
        <v>664</v>
      </c>
      <c r="G367" s="17" t="s">
        <v>664</v>
      </c>
      <c r="H367" s="17">
        <v>42735</v>
      </c>
      <c r="I367" s="21" t="s">
        <v>664</v>
      </c>
      <c r="J367" s="17" t="s">
        <v>664</v>
      </c>
      <c r="K367" s="17" t="s">
        <v>664</v>
      </c>
      <c r="L367" s="9" t="s">
        <v>628</v>
      </c>
    </row>
    <row r="368" spans="1:14" ht="74.25" customHeight="1" outlineLevel="1">
      <c r="A368" s="1">
        <f t="shared" si="16"/>
        <v>360</v>
      </c>
      <c r="B368" s="9" t="str">
        <f t="shared" si="18"/>
        <v>360.</v>
      </c>
      <c r="C368" s="26" t="s">
        <v>83</v>
      </c>
      <c r="D368" s="21"/>
      <c r="E368" s="54" t="s">
        <v>61</v>
      </c>
      <c r="F368" s="17" t="s">
        <v>664</v>
      </c>
      <c r="G368" s="17" t="s">
        <v>664</v>
      </c>
      <c r="H368" s="17">
        <v>42735</v>
      </c>
      <c r="I368" s="21" t="s">
        <v>664</v>
      </c>
      <c r="J368" s="17" t="s">
        <v>664</v>
      </c>
      <c r="K368" s="17" t="s">
        <v>664</v>
      </c>
      <c r="L368" s="9" t="s">
        <v>628</v>
      </c>
    </row>
    <row r="369" spans="1:14" ht="81.75" customHeight="1" outlineLevel="1">
      <c r="A369" s="1">
        <f t="shared" si="16"/>
        <v>361</v>
      </c>
      <c r="B369" s="9" t="str">
        <f t="shared" si="18"/>
        <v>361.</v>
      </c>
      <c r="C369" s="97" t="s">
        <v>84</v>
      </c>
      <c r="D369" s="21"/>
      <c r="E369" s="54" t="s">
        <v>85</v>
      </c>
      <c r="F369" s="17" t="s">
        <v>86</v>
      </c>
      <c r="G369" s="140">
        <v>41640</v>
      </c>
      <c r="H369" s="140">
        <v>42735</v>
      </c>
      <c r="I369" s="21" t="s">
        <v>87</v>
      </c>
      <c r="J369" s="44">
        <v>3090700</v>
      </c>
      <c r="K369" s="28">
        <v>10750500</v>
      </c>
      <c r="L369" s="28">
        <v>8924076</v>
      </c>
    </row>
    <row r="370" spans="1:14" ht="91.5" customHeight="1" outlineLevel="1">
      <c r="A370" s="1">
        <f t="shared" si="16"/>
        <v>362</v>
      </c>
      <c r="B370" s="9" t="str">
        <f t="shared" si="18"/>
        <v>362.</v>
      </c>
      <c r="C370" s="143" t="s">
        <v>12</v>
      </c>
      <c r="D370" s="21"/>
      <c r="E370" s="54" t="s">
        <v>51</v>
      </c>
      <c r="F370" s="17" t="s">
        <v>664</v>
      </c>
      <c r="G370" s="17" t="s">
        <v>664</v>
      </c>
      <c r="H370" s="17">
        <v>42004</v>
      </c>
      <c r="I370" s="21" t="s">
        <v>664</v>
      </c>
      <c r="J370" s="17" t="s">
        <v>664</v>
      </c>
      <c r="K370" s="9" t="s">
        <v>628</v>
      </c>
      <c r="L370" s="9" t="s">
        <v>628</v>
      </c>
      <c r="M370" s="27"/>
      <c r="N370" s="27"/>
    </row>
    <row r="371" spans="1:14" ht="92.25" customHeight="1" outlineLevel="1">
      <c r="A371" s="1">
        <f>A370+1</f>
        <v>363</v>
      </c>
      <c r="B371" s="9" t="str">
        <f t="shared" si="18"/>
        <v>363.</v>
      </c>
      <c r="C371" s="143" t="s">
        <v>13</v>
      </c>
      <c r="D371" s="21"/>
      <c r="E371" s="54" t="s">
        <v>51</v>
      </c>
      <c r="F371" s="17" t="s">
        <v>664</v>
      </c>
      <c r="G371" s="17" t="s">
        <v>664</v>
      </c>
      <c r="H371" s="17">
        <v>42369</v>
      </c>
      <c r="I371" s="21" t="s">
        <v>664</v>
      </c>
      <c r="J371" s="17" t="s">
        <v>664</v>
      </c>
      <c r="K371" s="17" t="s">
        <v>664</v>
      </c>
      <c r="L371" s="9" t="s">
        <v>628</v>
      </c>
    </row>
    <row r="372" spans="1:14" ht="92.25" customHeight="1" outlineLevel="1">
      <c r="A372" s="1">
        <f t="shared" si="16"/>
        <v>364</v>
      </c>
      <c r="B372" s="9" t="str">
        <f t="shared" si="18"/>
        <v>364.</v>
      </c>
      <c r="C372" s="143" t="s">
        <v>14</v>
      </c>
      <c r="D372" s="21"/>
      <c r="E372" s="54" t="s">
        <v>51</v>
      </c>
      <c r="F372" s="17" t="s">
        <v>664</v>
      </c>
      <c r="G372" s="17" t="s">
        <v>664</v>
      </c>
      <c r="H372" s="17">
        <v>42735</v>
      </c>
      <c r="I372" s="21" t="s">
        <v>664</v>
      </c>
      <c r="J372" s="17" t="s">
        <v>664</v>
      </c>
      <c r="K372" s="17" t="s">
        <v>664</v>
      </c>
      <c r="L372" s="9" t="s">
        <v>628</v>
      </c>
    </row>
    <row r="373" spans="1:14" ht="91.5" customHeight="1" outlineLevel="1">
      <c r="A373" s="1">
        <f t="shared" si="16"/>
        <v>365</v>
      </c>
      <c r="B373" s="9" t="str">
        <f t="shared" si="18"/>
        <v>365.</v>
      </c>
      <c r="C373" s="74" t="s">
        <v>88</v>
      </c>
      <c r="D373" s="98"/>
      <c r="E373" s="54" t="s">
        <v>89</v>
      </c>
      <c r="F373" s="9" t="s">
        <v>90</v>
      </c>
      <c r="G373" s="17">
        <v>41640</v>
      </c>
      <c r="H373" s="17">
        <v>42735</v>
      </c>
      <c r="I373" s="21" t="s">
        <v>91</v>
      </c>
      <c r="J373" s="44">
        <v>91295326.200000003</v>
      </c>
      <c r="K373" s="28">
        <v>85880650.099999994</v>
      </c>
      <c r="L373" s="28">
        <v>104481493.5</v>
      </c>
    </row>
    <row r="374" spans="1:14" ht="72" customHeight="1" outlineLevel="1">
      <c r="A374" s="1">
        <f t="shared" si="16"/>
        <v>366</v>
      </c>
      <c r="B374" s="9" t="str">
        <f t="shared" si="18"/>
        <v>366.</v>
      </c>
      <c r="C374" s="26" t="s">
        <v>92</v>
      </c>
      <c r="D374" s="21" t="s">
        <v>459</v>
      </c>
      <c r="E374" s="54" t="s">
        <v>93</v>
      </c>
      <c r="F374" s="17" t="s">
        <v>664</v>
      </c>
      <c r="G374" s="17" t="s">
        <v>664</v>
      </c>
      <c r="H374" s="17">
        <v>41973</v>
      </c>
      <c r="I374" s="17" t="s">
        <v>664</v>
      </c>
      <c r="J374" s="17" t="s">
        <v>664</v>
      </c>
      <c r="K374" s="9" t="s">
        <v>628</v>
      </c>
      <c r="L374" s="9" t="s">
        <v>628</v>
      </c>
      <c r="M374" s="27"/>
      <c r="N374" s="27"/>
    </row>
    <row r="375" spans="1:14" ht="76.5" outlineLevel="1">
      <c r="A375" s="1">
        <f t="shared" si="16"/>
        <v>367</v>
      </c>
      <c r="B375" s="9" t="str">
        <f t="shared" si="18"/>
        <v>367.</v>
      </c>
      <c r="C375" s="16" t="s">
        <v>94</v>
      </c>
      <c r="D375" s="21" t="s">
        <v>645</v>
      </c>
      <c r="E375" s="93" t="s">
        <v>95</v>
      </c>
      <c r="F375" s="17" t="s">
        <v>664</v>
      </c>
      <c r="G375" s="17" t="s">
        <v>664</v>
      </c>
      <c r="H375" s="17">
        <v>41912</v>
      </c>
      <c r="I375" s="17" t="s">
        <v>664</v>
      </c>
      <c r="J375" s="17" t="s">
        <v>664</v>
      </c>
      <c r="K375" s="9" t="s">
        <v>628</v>
      </c>
      <c r="L375" s="9" t="s">
        <v>628</v>
      </c>
      <c r="M375" s="27"/>
      <c r="N375" s="27"/>
    </row>
    <row r="376" spans="1:14" ht="76.5" outlineLevel="1">
      <c r="A376" s="1">
        <f t="shared" si="16"/>
        <v>368</v>
      </c>
      <c r="B376" s="9" t="str">
        <f t="shared" si="18"/>
        <v>368.</v>
      </c>
      <c r="C376" s="16" t="s">
        <v>96</v>
      </c>
      <c r="D376" s="21" t="s">
        <v>645</v>
      </c>
      <c r="E376" s="93" t="s">
        <v>95</v>
      </c>
      <c r="F376" s="17" t="s">
        <v>664</v>
      </c>
      <c r="G376" s="17" t="s">
        <v>664</v>
      </c>
      <c r="H376" s="9" t="s">
        <v>97</v>
      </c>
      <c r="I376" s="17" t="s">
        <v>664</v>
      </c>
      <c r="J376" s="17" t="s">
        <v>664</v>
      </c>
      <c r="K376" s="9" t="s">
        <v>628</v>
      </c>
      <c r="L376" s="9" t="s">
        <v>628</v>
      </c>
      <c r="M376" s="27"/>
      <c r="N376" s="27"/>
    </row>
    <row r="377" spans="1:14" ht="76.5" outlineLevel="1">
      <c r="A377" s="1">
        <f t="shared" si="16"/>
        <v>369</v>
      </c>
      <c r="B377" s="9" t="str">
        <f t="shared" si="18"/>
        <v>369.</v>
      </c>
      <c r="C377" s="60" t="s">
        <v>98</v>
      </c>
      <c r="D377" s="21" t="s">
        <v>645</v>
      </c>
      <c r="E377" s="93" t="s">
        <v>95</v>
      </c>
      <c r="F377" s="17" t="s">
        <v>664</v>
      </c>
      <c r="G377" s="17" t="s">
        <v>664</v>
      </c>
      <c r="H377" s="61" t="s">
        <v>99</v>
      </c>
      <c r="I377" s="17" t="s">
        <v>664</v>
      </c>
      <c r="J377" s="17" t="s">
        <v>664</v>
      </c>
      <c r="K377" s="9" t="s">
        <v>628</v>
      </c>
      <c r="L377" s="9" t="s">
        <v>628</v>
      </c>
      <c r="M377" s="27"/>
      <c r="N377" s="27"/>
    </row>
    <row r="378" spans="1:14" ht="58.5" customHeight="1" outlineLevel="1">
      <c r="A378" s="1">
        <f t="shared" si="16"/>
        <v>370</v>
      </c>
      <c r="B378" s="9" t="str">
        <f t="shared" si="18"/>
        <v>370.</v>
      </c>
      <c r="C378" s="144" t="s">
        <v>100</v>
      </c>
      <c r="D378" s="21" t="s">
        <v>645</v>
      </c>
      <c r="E378" s="22" t="s">
        <v>101</v>
      </c>
      <c r="F378" s="17" t="s">
        <v>664</v>
      </c>
      <c r="G378" s="17" t="s">
        <v>664</v>
      </c>
      <c r="H378" s="61" t="s">
        <v>102</v>
      </c>
      <c r="I378" s="17" t="s">
        <v>664</v>
      </c>
      <c r="J378" s="17" t="s">
        <v>664</v>
      </c>
      <c r="K378" s="9" t="s">
        <v>628</v>
      </c>
      <c r="L378" s="9" t="s">
        <v>628</v>
      </c>
      <c r="M378" s="27"/>
      <c r="N378" s="27"/>
    </row>
    <row r="379" spans="1:14" ht="51" outlineLevel="1">
      <c r="A379" s="1">
        <f t="shared" si="16"/>
        <v>371</v>
      </c>
      <c r="B379" s="9" t="str">
        <f t="shared" si="18"/>
        <v>371.</v>
      </c>
      <c r="C379" s="144" t="s">
        <v>103</v>
      </c>
      <c r="D379" s="21" t="s">
        <v>427</v>
      </c>
      <c r="E379" s="22" t="s">
        <v>101</v>
      </c>
      <c r="F379" s="17" t="s">
        <v>664</v>
      </c>
      <c r="G379" s="17" t="s">
        <v>664</v>
      </c>
      <c r="H379" s="61" t="s">
        <v>102</v>
      </c>
      <c r="I379" s="17" t="s">
        <v>664</v>
      </c>
      <c r="J379" s="17" t="s">
        <v>664</v>
      </c>
      <c r="K379" s="9" t="s">
        <v>628</v>
      </c>
      <c r="L379" s="9" t="s">
        <v>628</v>
      </c>
      <c r="M379" s="27"/>
      <c r="N379" s="27"/>
    </row>
    <row r="380" spans="1:14" ht="83.25" customHeight="1" outlineLevel="1">
      <c r="A380" s="1">
        <f t="shared" si="16"/>
        <v>372</v>
      </c>
      <c r="B380" s="9" t="str">
        <f t="shared" si="18"/>
        <v>372.</v>
      </c>
      <c r="C380" s="145" t="s">
        <v>104</v>
      </c>
      <c r="D380" s="21" t="s">
        <v>645</v>
      </c>
      <c r="E380" s="16" t="s">
        <v>101</v>
      </c>
      <c r="F380" s="17" t="s">
        <v>664</v>
      </c>
      <c r="G380" s="17" t="s">
        <v>664</v>
      </c>
      <c r="H380" s="61" t="s">
        <v>97</v>
      </c>
      <c r="I380" s="17" t="s">
        <v>664</v>
      </c>
      <c r="J380" s="17" t="s">
        <v>664</v>
      </c>
      <c r="K380" s="9" t="s">
        <v>628</v>
      </c>
      <c r="L380" s="9" t="s">
        <v>628</v>
      </c>
      <c r="M380" s="27"/>
      <c r="N380" s="27"/>
    </row>
    <row r="381" spans="1:14" ht="78" customHeight="1" outlineLevel="1">
      <c r="A381" s="1">
        <f>A380+1</f>
        <v>373</v>
      </c>
      <c r="B381" s="9" t="str">
        <f t="shared" si="18"/>
        <v>373.</v>
      </c>
      <c r="C381" s="26" t="s">
        <v>105</v>
      </c>
      <c r="D381" s="21" t="s">
        <v>459</v>
      </c>
      <c r="E381" s="54" t="s">
        <v>89</v>
      </c>
      <c r="F381" s="17" t="s">
        <v>664</v>
      </c>
      <c r="G381" s="17" t="s">
        <v>664</v>
      </c>
      <c r="H381" s="17">
        <v>42369</v>
      </c>
      <c r="I381" s="17" t="s">
        <v>664</v>
      </c>
      <c r="J381" s="17" t="s">
        <v>664</v>
      </c>
      <c r="K381" s="17" t="s">
        <v>664</v>
      </c>
      <c r="L381" s="9" t="s">
        <v>628</v>
      </c>
    </row>
    <row r="382" spans="1:14" ht="85.5" customHeight="1" outlineLevel="1">
      <c r="A382" s="1">
        <f t="shared" si="16"/>
        <v>374</v>
      </c>
      <c r="B382" s="9" t="str">
        <f t="shared" si="18"/>
        <v>374.</v>
      </c>
      <c r="C382" s="26" t="s">
        <v>106</v>
      </c>
      <c r="D382" s="21" t="s">
        <v>645</v>
      </c>
      <c r="E382" s="93" t="s">
        <v>95</v>
      </c>
      <c r="F382" s="17" t="s">
        <v>664</v>
      </c>
      <c r="G382" s="17" t="s">
        <v>664</v>
      </c>
      <c r="H382" s="17">
        <v>42735</v>
      </c>
      <c r="I382" s="17" t="s">
        <v>664</v>
      </c>
      <c r="J382" s="17" t="s">
        <v>664</v>
      </c>
      <c r="K382" s="17" t="s">
        <v>664</v>
      </c>
      <c r="L382" s="9" t="s">
        <v>628</v>
      </c>
    </row>
    <row r="383" spans="1:14" ht="69" customHeight="1" outlineLevel="1">
      <c r="A383" s="1">
        <f t="shared" si="16"/>
        <v>375</v>
      </c>
      <c r="B383" s="9" t="str">
        <f t="shared" si="18"/>
        <v>375.</v>
      </c>
      <c r="C383" s="26" t="s">
        <v>107</v>
      </c>
      <c r="D383" s="21" t="s">
        <v>640</v>
      </c>
      <c r="E383" s="54" t="s">
        <v>93</v>
      </c>
      <c r="F383" s="17" t="s">
        <v>664</v>
      </c>
      <c r="G383" s="17" t="s">
        <v>664</v>
      </c>
      <c r="H383" s="17">
        <v>42369</v>
      </c>
      <c r="I383" s="17" t="s">
        <v>664</v>
      </c>
      <c r="J383" s="17" t="s">
        <v>664</v>
      </c>
      <c r="K383" s="17" t="s">
        <v>664</v>
      </c>
      <c r="L383" s="9" t="s">
        <v>628</v>
      </c>
    </row>
    <row r="384" spans="1:14" ht="54.75" customHeight="1" outlineLevel="1">
      <c r="A384" s="1">
        <f t="shared" si="16"/>
        <v>376</v>
      </c>
      <c r="B384" s="9" t="str">
        <f t="shared" si="18"/>
        <v>376.</v>
      </c>
      <c r="C384" s="144" t="s">
        <v>108</v>
      </c>
      <c r="D384" s="21" t="s">
        <v>640</v>
      </c>
      <c r="E384" s="16" t="s">
        <v>101</v>
      </c>
      <c r="F384" s="17" t="s">
        <v>664</v>
      </c>
      <c r="G384" s="17" t="s">
        <v>664</v>
      </c>
      <c r="H384" s="62">
        <v>42583</v>
      </c>
      <c r="I384" s="17" t="s">
        <v>664</v>
      </c>
      <c r="J384" s="17" t="s">
        <v>664</v>
      </c>
      <c r="K384" s="17" t="s">
        <v>664</v>
      </c>
      <c r="L384" s="9" t="s">
        <v>628</v>
      </c>
    </row>
    <row r="385" spans="1:14" ht="63" customHeight="1" outlineLevel="1">
      <c r="A385" s="1">
        <f t="shared" ref="A385:A447" si="19">A384+1</f>
        <v>377</v>
      </c>
      <c r="B385" s="9" t="str">
        <f t="shared" si="18"/>
        <v>377.</v>
      </c>
      <c r="C385" s="26" t="s">
        <v>109</v>
      </c>
      <c r="D385" s="21" t="s">
        <v>459</v>
      </c>
      <c r="E385" s="54" t="s">
        <v>89</v>
      </c>
      <c r="F385" s="17" t="s">
        <v>664</v>
      </c>
      <c r="G385" s="17" t="s">
        <v>664</v>
      </c>
      <c r="H385" s="17">
        <v>42735</v>
      </c>
      <c r="I385" s="17" t="s">
        <v>664</v>
      </c>
      <c r="J385" s="17" t="s">
        <v>664</v>
      </c>
      <c r="K385" s="9" t="s">
        <v>628</v>
      </c>
      <c r="L385" s="9" t="s">
        <v>628</v>
      </c>
      <c r="M385" s="27"/>
      <c r="N385" s="27"/>
    </row>
    <row r="386" spans="1:14" ht="67.5" customHeight="1" outlineLevel="1">
      <c r="A386" s="1">
        <f t="shared" si="19"/>
        <v>378</v>
      </c>
      <c r="B386" s="9" t="str">
        <f t="shared" si="18"/>
        <v>378.</v>
      </c>
      <c r="C386" s="144" t="s">
        <v>110</v>
      </c>
      <c r="D386" s="21" t="s">
        <v>645</v>
      </c>
      <c r="E386" s="16" t="s">
        <v>101</v>
      </c>
      <c r="F386" s="17" t="s">
        <v>664</v>
      </c>
      <c r="G386" s="17" t="s">
        <v>664</v>
      </c>
      <c r="H386" s="17">
        <v>42369</v>
      </c>
      <c r="I386" s="17" t="s">
        <v>664</v>
      </c>
      <c r="J386" s="17" t="s">
        <v>664</v>
      </c>
      <c r="K386" s="17" t="s">
        <v>664</v>
      </c>
      <c r="L386" s="9" t="s">
        <v>628</v>
      </c>
    </row>
    <row r="387" spans="1:14" ht="30.75" customHeight="1">
      <c r="A387" s="1">
        <f t="shared" si="19"/>
        <v>379</v>
      </c>
      <c r="B387" s="9" t="str">
        <f t="shared" si="18"/>
        <v>379.</v>
      </c>
      <c r="C387" s="175" t="s">
        <v>111</v>
      </c>
      <c r="D387" s="176"/>
      <c r="E387" s="176"/>
      <c r="F387" s="176"/>
      <c r="G387" s="176"/>
      <c r="H387" s="176"/>
      <c r="I387" s="177"/>
      <c r="J387" s="146">
        <f>J388+J391</f>
        <v>27781483.299999997</v>
      </c>
      <c r="K387" s="96">
        <v>26182483</v>
      </c>
      <c r="L387" s="96">
        <v>24157455.199999999</v>
      </c>
    </row>
    <row r="388" spans="1:14" ht="68.25" customHeight="1" outlineLevel="1">
      <c r="A388" s="1">
        <f t="shared" si="19"/>
        <v>380</v>
      </c>
      <c r="B388" s="9" t="str">
        <f t="shared" si="18"/>
        <v>380.</v>
      </c>
      <c r="C388" s="74" t="s">
        <v>112</v>
      </c>
      <c r="D388" s="21"/>
      <c r="E388" s="16" t="s">
        <v>113</v>
      </c>
      <c r="F388" s="9" t="s">
        <v>114</v>
      </c>
      <c r="G388" s="17">
        <v>41640</v>
      </c>
      <c r="H388" s="17">
        <v>42735</v>
      </c>
      <c r="I388" s="9" t="s">
        <v>115</v>
      </c>
      <c r="J388" s="44">
        <v>14359031.399999999</v>
      </c>
      <c r="K388" s="147">
        <v>18979234.5</v>
      </c>
      <c r="L388" s="147">
        <v>16133439.4</v>
      </c>
      <c r="M388" s="91"/>
      <c r="N388" s="91"/>
    </row>
    <row r="389" spans="1:14" ht="106.9" customHeight="1" outlineLevel="1">
      <c r="A389" s="1">
        <f t="shared" si="19"/>
        <v>381</v>
      </c>
      <c r="B389" s="9" t="str">
        <f t="shared" si="18"/>
        <v>381.</v>
      </c>
      <c r="C389" s="26" t="s">
        <v>116</v>
      </c>
      <c r="D389" s="21"/>
      <c r="E389" s="16" t="s">
        <v>117</v>
      </c>
      <c r="F389" s="9" t="s">
        <v>664</v>
      </c>
      <c r="G389" s="148" t="s">
        <v>664</v>
      </c>
      <c r="H389" s="21" t="s">
        <v>118</v>
      </c>
      <c r="I389" s="21" t="s">
        <v>664</v>
      </c>
      <c r="J389" s="149" t="s">
        <v>664</v>
      </c>
      <c r="K389" s="149" t="s">
        <v>664</v>
      </c>
      <c r="L389" s="149" t="s">
        <v>664</v>
      </c>
      <c r="M389" s="27"/>
      <c r="N389" s="27"/>
    </row>
    <row r="390" spans="1:14" ht="71.25" customHeight="1" outlineLevel="1">
      <c r="A390" s="1">
        <f t="shared" ref="A390:A395" si="20">A389+1</f>
        <v>382</v>
      </c>
      <c r="B390" s="9" t="str">
        <f t="shared" si="18"/>
        <v>382.</v>
      </c>
      <c r="C390" s="26" t="s">
        <v>119</v>
      </c>
      <c r="D390" s="21"/>
      <c r="E390" s="16" t="s">
        <v>120</v>
      </c>
      <c r="F390" s="9" t="s">
        <v>664</v>
      </c>
      <c r="G390" s="148" t="s">
        <v>664</v>
      </c>
      <c r="H390" s="21" t="s">
        <v>121</v>
      </c>
      <c r="I390" s="21" t="s">
        <v>664</v>
      </c>
      <c r="J390" s="17" t="s">
        <v>664</v>
      </c>
      <c r="K390" s="149" t="s">
        <v>664</v>
      </c>
      <c r="L390" s="9" t="s">
        <v>628</v>
      </c>
    </row>
    <row r="391" spans="1:14" ht="104.25" customHeight="1" outlineLevel="1">
      <c r="A391" s="1">
        <f t="shared" si="20"/>
        <v>383</v>
      </c>
      <c r="B391" s="9" t="str">
        <f t="shared" si="18"/>
        <v>383.</v>
      </c>
      <c r="C391" s="74" t="s">
        <v>122</v>
      </c>
      <c r="D391" s="21"/>
      <c r="E391" s="16" t="s">
        <v>123</v>
      </c>
      <c r="F391" s="9" t="s">
        <v>124</v>
      </c>
      <c r="G391" s="17">
        <v>41640</v>
      </c>
      <c r="H391" s="17">
        <v>42735</v>
      </c>
      <c r="I391" s="9" t="s">
        <v>125</v>
      </c>
      <c r="J391" s="147">
        <v>13422451.9</v>
      </c>
      <c r="K391" s="147">
        <f>K387-K388</f>
        <v>7203248.5</v>
      </c>
      <c r="L391" s="147">
        <f>L387-L388</f>
        <v>8024015.7999999989</v>
      </c>
      <c r="M391" s="91"/>
      <c r="N391" s="91"/>
    </row>
    <row r="392" spans="1:14" ht="68.25" customHeight="1" outlineLevel="1">
      <c r="A392" s="1">
        <f t="shared" si="20"/>
        <v>384</v>
      </c>
      <c r="B392" s="9" t="str">
        <f t="shared" si="18"/>
        <v>384.</v>
      </c>
      <c r="C392" s="26" t="s">
        <v>126</v>
      </c>
      <c r="D392" s="21"/>
      <c r="E392" s="16" t="s">
        <v>117</v>
      </c>
      <c r="F392" s="9" t="s">
        <v>664</v>
      </c>
      <c r="G392" s="148" t="s">
        <v>664</v>
      </c>
      <c r="H392" s="17">
        <v>42004</v>
      </c>
      <c r="I392" s="21" t="s">
        <v>664</v>
      </c>
      <c r="J392" s="149" t="s">
        <v>664</v>
      </c>
      <c r="K392" s="9" t="s">
        <v>628</v>
      </c>
      <c r="L392" s="9" t="s">
        <v>628</v>
      </c>
      <c r="M392" s="27"/>
      <c r="N392" s="27"/>
    </row>
    <row r="393" spans="1:14" ht="64.5" customHeight="1" outlineLevel="1">
      <c r="A393" s="1">
        <f t="shared" si="20"/>
        <v>385</v>
      </c>
      <c r="B393" s="9" t="str">
        <f t="shared" si="18"/>
        <v>385.</v>
      </c>
      <c r="C393" s="26" t="s">
        <v>127</v>
      </c>
      <c r="D393" s="21"/>
      <c r="E393" s="16" t="s">
        <v>117</v>
      </c>
      <c r="F393" s="9" t="s">
        <v>664</v>
      </c>
      <c r="G393" s="148" t="s">
        <v>664</v>
      </c>
      <c r="H393" s="17">
        <v>42004</v>
      </c>
      <c r="I393" s="21" t="s">
        <v>664</v>
      </c>
      <c r="J393" s="149" t="s">
        <v>664</v>
      </c>
      <c r="K393" s="9" t="s">
        <v>628</v>
      </c>
      <c r="L393" s="9" t="s">
        <v>628</v>
      </c>
      <c r="M393" s="27"/>
      <c r="N393" s="27"/>
    </row>
    <row r="394" spans="1:14" ht="68.25" customHeight="1" outlineLevel="1">
      <c r="A394" s="1">
        <f t="shared" si="20"/>
        <v>386</v>
      </c>
      <c r="B394" s="9" t="str">
        <f t="shared" si="18"/>
        <v>386.</v>
      </c>
      <c r="C394" s="26" t="s">
        <v>128</v>
      </c>
      <c r="D394" s="21"/>
      <c r="E394" s="16" t="s">
        <v>117</v>
      </c>
      <c r="F394" s="9" t="s">
        <v>664</v>
      </c>
      <c r="G394" s="148" t="s">
        <v>664</v>
      </c>
      <c r="H394" s="17">
        <v>42004</v>
      </c>
      <c r="I394" s="21" t="s">
        <v>664</v>
      </c>
      <c r="J394" s="149" t="s">
        <v>664</v>
      </c>
      <c r="K394" s="9" t="s">
        <v>628</v>
      </c>
      <c r="L394" s="9" t="s">
        <v>628</v>
      </c>
      <c r="M394" s="27"/>
      <c r="N394" s="27"/>
    </row>
    <row r="395" spans="1:14" ht="54.75" customHeight="1" outlineLevel="1">
      <c r="A395" s="1">
        <f t="shared" si="20"/>
        <v>387</v>
      </c>
      <c r="B395" s="9" t="str">
        <f t="shared" si="18"/>
        <v>387.</v>
      </c>
      <c r="C395" s="26" t="s">
        <v>129</v>
      </c>
      <c r="D395" s="21" t="s">
        <v>459</v>
      </c>
      <c r="E395" s="16" t="s">
        <v>130</v>
      </c>
      <c r="F395" s="9" t="s">
        <v>664</v>
      </c>
      <c r="G395" s="148" t="s">
        <v>664</v>
      </c>
      <c r="H395" s="17">
        <v>42369</v>
      </c>
      <c r="I395" s="21" t="s">
        <v>664</v>
      </c>
      <c r="J395" s="17" t="s">
        <v>664</v>
      </c>
      <c r="K395" s="149" t="s">
        <v>664</v>
      </c>
      <c r="L395" s="149" t="s">
        <v>664</v>
      </c>
    </row>
    <row r="396" spans="1:14" ht="59.25" customHeight="1" outlineLevel="1">
      <c r="A396" s="1">
        <f t="shared" si="19"/>
        <v>388</v>
      </c>
      <c r="B396" s="9" t="str">
        <f t="shared" si="18"/>
        <v>388.</v>
      </c>
      <c r="C396" s="26" t="s">
        <v>131</v>
      </c>
      <c r="D396" s="21" t="s">
        <v>459</v>
      </c>
      <c r="E396" s="16" t="s">
        <v>130</v>
      </c>
      <c r="F396" s="9" t="s">
        <v>664</v>
      </c>
      <c r="G396" s="148" t="s">
        <v>664</v>
      </c>
      <c r="H396" s="17">
        <v>42735</v>
      </c>
      <c r="I396" s="21" t="s">
        <v>664</v>
      </c>
      <c r="J396" s="17" t="s">
        <v>664</v>
      </c>
      <c r="K396" s="149" t="s">
        <v>664</v>
      </c>
      <c r="L396" s="9" t="s">
        <v>628</v>
      </c>
    </row>
    <row r="397" spans="1:14" ht="69" customHeight="1" outlineLevel="1">
      <c r="A397" s="1">
        <f t="shared" si="19"/>
        <v>389</v>
      </c>
      <c r="B397" s="9" t="str">
        <f t="shared" si="18"/>
        <v>389.</v>
      </c>
      <c r="C397" s="26" t="s">
        <v>132</v>
      </c>
      <c r="D397" s="21"/>
      <c r="E397" s="16" t="s">
        <v>133</v>
      </c>
      <c r="F397" s="9" t="s">
        <v>664</v>
      </c>
      <c r="G397" s="148" t="s">
        <v>664</v>
      </c>
      <c r="H397" s="17">
        <v>42369</v>
      </c>
      <c r="I397" s="21" t="s">
        <v>664</v>
      </c>
      <c r="J397" s="17" t="s">
        <v>664</v>
      </c>
      <c r="K397" s="149" t="s">
        <v>664</v>
      </c>
      <c r="L397" s="9" t="s">
        <v>628</v>
      </c>
    </row>
    <row r="398" spans="1:14" ht="73.5" customHeight="1" outlineLevel="1">
      <c r="A398" s="1">
        <f t="shared" si="19"/>
        <v>390</v>
      </c>
      <c r="B398" s="9" t="str">
        <f t="shared" si="18"/>
        <v>390.</v>
      </c>
      <c r="C398" s="26" t="s">
        <v>134</v>
      </c>
      <c r="D398" s="21"/>
      <c r="E398" s="16" t="s">
        <v>135</v>
      </c>
      <c r="F398" s="9" t="s">
        <v>664</v>
      </c>
      <c r="G398" s="148" t="s">
        <v>664</v>
      </c>
      <c r="H398" s="17">
        <v>42369</v>
      </c>
      <c r="I398" s="21" t="s">
        <v>664</v>
      </c>
      <c r="J398" s="17" t="s">
        <v>664</v>
      </c>
      <c r="K398" s="149" t="s">
        <v>664</v>
      </c>
      <c r="L398" s="9" t="s">
        <v>628</v>
      </c>
    </row>
    <row r="399" spans="1:14" ht="33.75" customHeight="1">
      <c r="A399" s="1">
        <f t="shared" si="19"/>
        <v>391</v>
      </c>
      <c r="B399" s="9" t="str">
        <f t="shared" si="18"/>
        <v>391.</v>
      </c>
      <c r="C399" s="187" t="s">
        <v>136</v>
      </c>
      <c r="D399" s="188"/>
      <c r="E399" s="188"/>
      <c r="F399" s="188"/>
      <c r="G399" s="188"/>
      <c r="H399" s="188"/>
      <c r="I399" s="189"/>
      <c r="J399" s="65">
        <f>J400+J402</f>
        <v>9033284.9000000004</v>
      </c>
      <c r="K399" s="65">
        <v>7603801.5000000009</v>
      </c>
      <c r="L399" s="65">
        <v>15780940</v>
      </c>
    </row>
    <row r="400" spans="1:14" ht="124.5" customHeight="1" outlineLevel="1">
      <c r="A400" s="1">
        <f t="shared" si="19"/>
        <v>392</v>
      </c>
      <c r="B400" s="9" t="str">
        <f t="shared" si="18"/>
        <v>392.</v>
      </c>
      <c r="C400" s="74" t="s">
        <v>137</v>
      </c>
      <c r="D400" s="21"/>
      <c r="E400" s="16" t="s">
        <v>113</v>
      </c>
      <c r="F400" s="9" t="s">
        <v>138</v>
      </c>
      <c r="G400" s="17">
        <v>41640</v>
      </c>
      <c r="H400" s="17">
        <v>42735</v>
      </c>
      <c r="I400" s="10" t="s">
        <v>139</v>
      </c>
      <c r="J400" s="28">
        <v>1142997.5</v>
      </c>
      <c r="K400" s="28">
        <v>344969.5</v>
      </c>
      <c r="L400" s="28">
        <v>5021254.0999999996</v>
      </c>
      <c r="M400" s="91"/>
      <c r="N400" s="91"/>
    </row>
    <row r="401" spans="1:16" ht="88.5" customHeight="1" outlineLevel="1">
      <c r="A401" s="1">
        <f t="shared" ref="A401:A407" si="21">A400+1</f>
        <v>393</v>
      </c>
      <c r="B401" s="9" t="str">
        <f t="shared" si="18"/>
        <v>393.</v>
      </c>
      <c r="C401" s="26" t="s">
        <v>140</v>
      </c>
      <c r="D401" s="21" t="s">
        <v>640</v>
      </c>
      <c r="E401" s="22" t="s">
        <v>532</v>
      </c>
      <c r="F401" s="9" t="s">
        <v>664</v>
      </c>
      <c r="G401" s="13" t="s">
        <v>664</v>
      </c>
      <c r="H401" s="17">
        <v>42004</v>
      </c>
      <c r="I401" s="13" t="s">
        <v>664</v>
      </c>
      <c r="J401" s="28" t="s">
        <v>664</v>
      </c>
      <c r="K401" s="28" t="s">
        <v>664</v>
      </c>
      <c r="L401" s="28" t="s">
        <v>664</v>
      </c>
      <c r="M401" s="27"/>
      <c r="N401" s="27"/>
    </row>
    <row r="402" spans="1:16" ht="127.5" customHeight="1" outlineLevel="1">
      <c r="A402" s="1">
        <f t="shared" si="21"/>
        <v>394</v>
      </c>
      <c r="B402" s="9" t="str">
        <f t="shared" si="18"/>
        <v>394.</v>
      </c>
      <c r="C402" s="74" t="s">
        <v>141</v>
      </c>
      <c r="D402" s="150"/>
      <c r="E402" s="16" t="s">
        <v>113</v>
      </c>
      <c r="F402" s="151" t="s">
        <v>142</v>
      </c>
      <c r="G402" s="17">
        <v>41640</v>
      </c>
      <c r="H402" s="77">
        <v>42735</v>
      </c>
      <c r="I402" s="151" t="s">
        <v>143</v>
      </c>
      <c r="J402" s="147">
        <v>7890287.4000000004</v>
      </c>
      <c r="K402" s="28">
        <f>K399-K400</f>
        <v>7258832.0000000009</v>
      </c>
      <c r="L402" s="28">
        <f>L399-L400</f>
        <v>10759685.9</v>
      </c>
    </row>
    <row r="403" spans="1:16" ht="106.9" customHeight="1" outlineLevel="1">
      <c r="A403" s="1">
        <f t="shared" si="21"/>
        <v>395</v>
      </c>
      <c r="B403" s="9" t="str">
        <f t="shared" si="18"/>
        <v>395.</v>
      </c>
      <c r="C403" s="16" t="s">
        <v>144</v>
      </c>
      <c r="D403" s="21"/>
      <c r="E403" s="16" t="s">
        <v>145</v>
      </c>
      <c r="F403" s="9" t="s">
        <v>664</v>
      </c>
      <c r="G403" s="13" t="s">
        <v>664</v>
      </c>
      <c r="H403" s="21" t="s">
        <v>146</v>
      </c>
      <c r="I403" s="21" t="s">
        <v>664</v>
      </c>
      <c r="J403" s="149" t="s">
        <v>664</v>
      </c>
      <c r="K403" s="9" t="s">
        <v>628</v>
      </c>
      <c r="L403" s="9" t="s">
        <v>628</v>
      </c>
      <c r="M403" s="27"/>
      <c r="N403" s="27"/>
    </row>
    <row r="404" spans="1:16" ht="103.5" customHeight="1" outlineLevel="1">
      <c r="A404" s="1">
        <f t="shared" si="21"/>
        <v>396</v>
      </c>
      <c r="B404" s="9" t="str">
        <f t="shared" si="18"/>
        <v>396.</v>
      </c>
      <c r="C404" s="16" t="s">
        <v>147</v>
      </c>
      <c r="D404" s="21"/>
      <c r="E404" s="16" t="s">
        <v>145</v>
      </c>
      <c r="F404" s="9" t="s">
        <v>664</v>
      </c>
      <c r="G404" s="13" t="s">
        <v>664</v>
      </c>
      <c r="H404" s="21" t="s">
        <v>146</v>
      </c>
      <c r="I404" s="21" t="s">
        <v>664</v>
      </c>
      <c r="J404" s="149" t="s">
        <v>664</v>
      </c>
      <c r="K404" s="9" t="s">
        <v>628</v>
      </c>
      <c r="L404" s="9" t="s">
        <v>628</v>
      </c>
      <c r="M404" s="27"/>
      <c r="N404" s="27"/>
    </row>
    <row r="405" spans="1:16" ht="78.75" customHeight="1" outlineLevel="1">
      <c r="A405" s="1">
        <f t="shared" si="21"/>
        <v>397</v>
      </c>
      <c r="B405" s="9" t="str">
        <f t="shared" si="18"/>
        <v>397.</v>
      </c>
      <c r="C405" s="26" t="s">
        <v>148</v>
      </c>
      <c r="D405" s="150"/>
      <c r="E405" s="16" t="s">
        <v>149</v>
      </c>
      <c r="F405" s="9" t="s">
        <v>664</v>
      </c>
      <c r="G405" s="148" t="s">
        <v>664</v>
      </c>
      <c r="H405" s="21" t="s">
        <v>150</v>
      </c>
      <c r="I405" s="21" t="s">
        <v>664</v>
      </c>
      <c r="J405" s="149" t="s">
        <v>664</v>
      </c>
      <c r="K405" s="9" t="s">
        <v>628</v>
      </c>
      <c r="L405" s="9" t="s">
        <v>628</v>
      </c>
      <c r="M405" s="27"/>
      <c r="N405" s="27"/>
    </row>
    <row r="406" spans="1:16" ht="72" customHeight="1" outlineLevel="1">
      <c r="A406" s="1">
        <f t="shared" si="21"/>
        <v>398</v>
      </c>
      <c r="B406" s="9" t="str">
        <f t="shared" si="18"/>
        <v>398.</v>
      </c>
      <c r="C406" s="26" t="s">
        <v>151</v>
      </c>
      <c r="D406" s="150"/>
      <c r="E406" s="16" t="s">
        <v>117</v>
      </c>
      <c r="F406" s="9" t="s">
        <v>664</v>
      </c>
      <c r="G406" s="148" t="s">
        <v>664</v>
      </c>
      <c r="H406" s="21" t="s">
        <v>152</v>
      </c>
      <c r="I406" s="21" t="s">
        <v>664</v>
      </c>
      <c r="J406" s="149" t="s">
        <v>664</v>
      </c>
      <c r="K406" s="9" t="s">
        <v>628</v>
      </c>
      <c r="L406" s="9" t="s">
        <v>628</v>
      </c>
      <c r="M406" s="27"/>
      <c r="N406" s="27"/>
    </row>
    <row r="407" spans="1:16" ht="66" customHeight="1" outlineLevel="1">
      <c r="A407" s="1">
        <f t="shared" si="21"/>
        <v>399</v>
      </c>
      <c r="B407" s="9" t="str">
        <f t="shared" si="18"/>
        <v>399.</v>
      </c>
      <c r="C407" s="26" t="s">
        <v>153</v>
      </c>
      <c r="D407" s="150" t="s">
        <v>733</v>
      </c>
      <c r="E407" s="16" t="s">
        <v>120</v>
      </c>
      <c r="F407" s="9" t="s">
        <v>664</v>
      </c>
      <c r="G407" s="17" t="s">
        <v>664</v>
      </c>
      <c r="H407" s="21" t="s">
        <v>154</v>
      </c>
      <c r="I407" s="17" t="s">
        <v>664</v>
      </c>
      <c r="J407" s="17" t="s">
        <v>664</v>
      </c>
      <c r="K407" s="17" t="s">
        <v>664</v>
      </c>
      <c r="L407" s="17" t="s">
        <v>664</v>
      </c>
    </row>
    <row r="408" spans="1:16" ht="54" customHeight="1" outlineLevel="1">
      <c r="A408" s="1">
        <f t="shared" si="19"/>
        <v>400</v>
      </c>
      <c r="B408" s="9" t="str">
        <f t="shared" si="18"/>
        <v>400.</v>
      </c>
      <c r="C408" s="143" t="s">
        <v>155</v>
      </c>
      <c r="D408" s="150"/>
      <c r="E408" s="16" t="s">
        <v>120</v>
      </c>
      <c r="F408" s="9" t="s">
        <v>664</v>
      </c>
      <c r="G408" s="17" t="s">
        <v>664</v>
      </c>
      <c r="H408" s="21" t="s">
        <v>121</v>
      </c>
      <c r="I408" s="17" t="s">
        <v>664</v>
      </c>
      <c r="J408" s="17" t="s">
        <v>664</v>
      </c>
      <c r="K408" s="17" t="s">
        <v>664</v>
      </c>
      <c r="L408" s="17" t="s">
        <v>664</v>
      </c>
    </row>
    <row r="409" spans="1:16" ht="37.5" customHeight="1">
      <c r="A409" s="1">
        <f t="shared" si="19"/>
        <v>401</v>
      </c>
      <c r="B409" s="9" t="str">
        <f t="shared" si="18"/>
        <v>401.</v>
      </c>
      <c r="C409" s="175" t="s">
        <v>156</v>
      </c>
      <c r="D409" s="176"/>
      <c r="E409" s="176"/>
      <c r="F409" s="176"/>
      <c r="G409" s="176"/>
      <c r="H409" s="176"/>
      <c r="I409" s="176"/>
      <c r="J409" s="119">
        <f>J410+J413+J417+J422+J426+J429</f>
        <v>40122684</v>
      </c>
      <c r="K409" s="119">
        <v>44452799.600000001</v>
      </c>
      <c r="L409" s="119">
        <v>42275066.799999997</v>
      </c>
    </row>
    <row r="410" spans="1:16" ht="51" outlineLevel="1">
      <c r="A410" s="1">
        <f t="shared" si="19"/>
        <v>402</v>
      </c>
      <c r="B410" s="9" t="str">
        <f t="shared" si="18"/>
        <v>402.</v>
      </c>
      <c r="C410" s="74" t="s">
        <v>157</v>
      </c>
      <c r="D410" s="10"/>
      <c r="E410" s="16" t="s">
        <v>435</v>
      </c>
      <c r="F410" s="9" t="s">
        <v>158</v>
      </c>
      <c r="G410" s="17">
        <v>41640</v>
      </c>
      <c r="H410" s="77">
        <v>42735</v>
      </c>
      <c r="I410" s="152" t="s">
        <v>159</v>
      </c>
      <c r="J410" s="124">
        <v>4706807</v>
      </c>
      <c r="K410" s="124">
        <v>1010251.5</v>
      </c>
      <c r="L410" s="124">
        <v>2370658</v>
      </c>
    </row>
    <row r="411" spans="1:16" ht="71.25" customHeight="1" outlineLevel="1">
      <c r="A411" s="1">
        <f t="shared" si="19"/>
        <v>403</v>
      </c>
      <c r="B411" s="9" t="str">
        <f t="shared" si="18"/>
        <v>403.</v>
      </c>
      <c r="C411" s="26" t="s">
        <v>15</v>
      </c>
      <c r="D411" s="10" t="s">
        <v>733</v>
      </c>
      <c r="E411" s="16" t="s">
        <v>435</v>
      </c>
      <c r="F411" s="9" t="s">
        <v>664</v>
      </c>
      <c r="G411" s="9" t="s">
        <v>664</v>
      </c>
      <c r="H411" s="21" t="s">
        <v>160</v>
      </c>
      <c r="I411" s="9" t="s">
        <v>664</v>
      </c>
      <c r="J411" s="17" t="s">
        <v>664</v>
      </c>
      <c r="K411" s="44" t="s">
        <v>664</v>
      </c>
      <c r="L411" s="44" t="s">
        <v>664</v>
      </c>
      <c r="M411" s="153"/>
    </row>
    <row r="412" spans="1:16" ht="57" customHeight="1" outlineLevel="1">
      <c r="A412" s="1">
        <f t="shared" si="19"/>
        <v>404</v>
      </c>
      <c r="B412" s="9" t="str">
        <f t="shared" si="18"/>
        <v>404.</v>
      </c>
      <c r="C412" s="26" t="s">
        <v>161</v>
      </c>
      <c r="D412" s="10" t="s">
        <v>645</v>
      </c>
      <c r="E412" s="16" t="s">
        <v>162</v>
      </c>
      <c r="F412" s="9" t="s">
        <v>664</v>
      </c>
      <c r="G412" s="9" t="s">
        <v>664</v>
      </c>
      <c r="H412" s="21" t="s">
        <v>154</v>
      </c>
      <c r="I412" s="9" t="s">
        <v>664</v>
      </c>
      <c r="J412" s="17" t="s">
        <v>664</v>
      </c>
      <c r="K412" s="44" t="s">
        <v>664</v>
      </c>
      <c r="L412" s="44" t="s">
        <v>664</v>
      </c>
      <c r="P412" s="9"/>
    </row>
    <row r="413" spans="1:16" ht="72.75" customHeight="1" outlineLevel="1">
      <c r="A413" s="1">
        <f t="shared" si="19"/>
        <v>405</v>
      </c>
      <c r="B413" s="9" t="str">
        <f t="shared" si="18"/>
        <v>405.</v>
      </c>
      <c r="C413" s="74" t="s">
        <v>163</v>
      </c>
      <c r="D413" s="154"/>
      <c r="E413" s="16" t="s">
        <v>435</v>
      </c>
      <c r="F413" s="9" t="s">
        <v>164</v>
      </c>
      <c r="G413" s="17">
        <v>41640</v>
      </c>
      <c r="H413" s="77">
        <v>42735</v>
      </c>
      <c r="I413" s="21" t="s">
        <v>165</v>
      </c>
      <c r="J413" s="28">
        <v>13338118.999999996</v>
      </c>
      <c r="K413" s="124">
        <v>18136553.899999999</v>
      </c>
      <c r="L413" s="124">
        <f>L409-L410-L417-L422-L426-L429</f>
        <v>18025784.999999996</v>
      </c>
    </row>
    <row r="414" spans="1:16" ht="83.25" customHeight="1" outlineLevel="1">
      <c r="A414" s="1">
        <f t="shared" si="19"/>
        <v>406</v>
      </c>
      <c r="B414" s="9" t="str">
        <f t="shared" si="18"/>
        <v>406.</v>
      </c>
      <c r="C414" s="26" t="s">
        <v>166</v>
      </c>
      <c r="D414" s="10"/>
      <c r="E414" s="16" t="s">
        <v>162</v>
      </c>
      <c r="F414" s="9" t="s">
        <v>664</v>
      </c>
      <c r="G414" s="9" t="s">
        <v>664</v>
      </c>
      <c r="H414" s="21" t="s">
        <v>118</v>
      </c>
      <c r="I414" s="9" t="s">
        <v>664</v>
      </c>
      <c r="J414" s="9" t="s">
        <v>664</v>
      </c>
      <c r="K414" s="9" t="s">
        <v>628</v>
      </c>
      <c r="L414" s="9" t="s">
        <v>628</v>
      </c>
      <c r="M414" s="27"/>
      <c r="N414" s="27"/>
    </row>
    <row r="415" spans="1:16" ht="69" customHeight="1" outlineLevel="1">
      <c r="A415" s="1">
        <f>A414+1</f>
        <v>407</v>
      </c>
      <c r="B415" s="9" t="str">
        <f t="shared" si="18"/>
        <v>407.</v>
      </c>
      <c r="C415" s="24" t="s">
        <v>167</v>
      </c>
      <c r="D415" s="154"/>
      <c r="E415" s="16" t="s">
        <v>162</v>
      </c>
      <c r="F415" s="9" t="s">
        <v>664</v>
      </c>
      <c r="G415" s="9" t="s">
        <v>664</v>
      </c>
      <c r="H415" s="21" t="s">
        <v>168</v>
      </c>
      <c r="I415" s="9" t="s">
        <v>664</v>
      </c>
      <c r="J415" s="17" t="s">
        <v>664</v>
      </c>
      <c r="K415" s="9" t="s">
        <v>664</v>
      </c>
      <c r="L415" s="9" t="s">
        <v>628</v>
      </c>
    </row>
    <row r="416" spans="1:16" ht="74.25" customHeight="1" outlineLevel="1">
      <c r="A416" s="1">
        <f t="shared" si="19"/>
        <v>408</v>
      </c>
      <c r="B416" s="9" t="str">
        <f t="shared" si="18"/>
        <v>408.</v>
      </c>
      <c r="C416" s="24" t="s">
        <v>169</v>
      </c>
      <c r="D416" s="154"/>
      <c r="E416" s="16" t="s">
        <v>162</v>
      </c>
      <c r="F416" s="9" t="s">
        <v>664</v>
      </c>
      <c r="G416" s="9" t="s">
        <v>664</v>
      </c>
      <c r="H416" s="21" t="s">
        <v>121</v>
      </c>
      <c r="I416" s="9" t="s">
        <v>664</v>
      </c>
      <c r="J416" s="17" t="s">
        <v>664</v>
      </c>
      <c r="K416" s="9" t="s">
        <v>664</v>
      </c>
      <c r="L416" s="9" t="s">
        <v>628</v>
      </c>
    </row>
    <row r="417" spans="1:12" ht="73.5" customHeight="1" outlineLevel="1">
      <c r="A417" s="1">
        <f t="shared" si="19"/>
        <v>409</v>
      </c>
      <c r="B417" s="9" t="str">
        <f t="shared" si="18"/>
        <v>409.</v>
      </c>
      <c r="C417" s="74" t="s">
        <v>170</v>
      </c>
      <c r="D417" s="154"/>
      <c r="E417" s="16" t="s">
        <v>435</v>
      </c>
      <c r="F417" s="9" t="s">
        <v>171</v>
      </c>
      <c r="G417" s="17">
        <v>41640</v>
      </c>
      <c r="H417" s="77">
        <v>42735</v>
      </c>
      <c r="I417" s="155" t="s">
        <v>172</v>
      </c>
      <c r="J417" s="124">
        <v>15833241.800000001</v>
      </c>
      <c r="K417" s="124">
        <v>21716434.199999999</v>
      </c>
      <c r="L417" s="124">
        <v>19188023.800000001</v>
      </c>
    </row>
    <row r="418" spans="1:12" ht="69.75" customHeight="1" outlineLevel="1">
      <c r="A418" s="1">
        <f t="shared" si="19"/>
        <v>410</v>
      </c>
      <c r="B418" s="9" t="str">
        <f t="shared" si="18"/>
        <v>410.</v>
      </c>
      <c r="C418" s="26" t="s">
        <v>173</v>
      </c>
      <c r="D418" s="21"/>
      <c r="E418" s="16" t="s">
        <v>162</v>
      </c>
      <c r="F418" s="9" t="s">
        <v>664</v>
      </c>
      <c r="G418" s="9" t="s">
        <v>664</v>
      </c>
      <c r="H418" s="21" t="s">
        <v>174</v>
      </c>
      <c r="I418" s="9" t="s">
        <v>664</v>
      </c>
      <c r="J418" s="17" t="s">
        <v>664</v>
      </c>
      <c r="K418" s="9" t="s">
        <v>664</v>
      </c>
      <c r="L418" s="9" t="s">
        <v>628</v>
      </c>
    </row>
    <row r="419" spans="1:12" ht="72" customHeight="1" outlineLevel="1">
      <c r="A419" s="1">
        <f t="shared" si="19"/>
        <v>411</v>
      </c>
      <c r="B419" s="9" t="str">
        <f t="shared" si="18"/>
        <v>411.</v>
      </c>
      <c r="C419" s="24" t="s">
        <v>175</v>
      </c>
      <c r="D419" s="21" t="s">
        <v>459</v>
      </c>
      <c r="E419" s="16" t="s">
        <v>435</v>
      </c>
      <c r="F419" s="9" t="s">
        <v>664</v>
      </c>
      <c r="G419" s="9" t="s">
        <v>664</v>
      </c>
      <c r="H419" s="21" t="s">
        <v>121</v>
      </c>
      <c r="I419" s="9" t="s">
        <v>664</v>
      </c>
      <c r="J419" s="17" t="s">
        <v>664</v>
      </c>
      <c r="K419" s="9" t="s">
        <v>664</v>
      </c>
      <c r="L419" s="9" t="s">
        <v>628</v>
      </c>
    </row>
    <row r="420" spans="1:12" ht="78.75" customHeight="1" outlineLevel="1">
      <c r="A420" s="1">
        <f t="shared" si="19"/>
        <v>412</v>
      </c>
      <c r="B420" s="9" t="str">
        <f t="shared" ref="B420:B450" si="22">A420&amp;"."</f>
        <v>412.</v>
      </c>
      <c r="C420" s="24" t="s">
        <v>176</v>
      </c>
      <c r="D420" s="21"/>
      <c r="E420" s="16" t="s">
        <v>162</v>
      </c>
      <c r="F420" s="9" t="s">
        <v>664</v>
      </c>
      <c r="G420" s="9" t="s">
        <v>664</v>
      </c>
      <c r="H420" s="21" t="s">
        <v>121</v>
      </c>
      <c r="I420" s="9" t="s">
        <v>664</v>
      </c>
      <c r="J420" s="17" t="s">
        <v>664</v>
      </c>
      <c r="K420" s="9" t="s">
        <v>664</v>
      </c>
      <c r="L420" s="9" t="s">
        <v>628</v>
      </c>
    </row>
    <row r="421" spans="1:12" ht="78.75" customHeight="1" outlineLevel="1">
      <c r="A421" s="1">
        <f>A420+1</f>
        <v>413</v>
      </c>
      <c r="B421" s="9" t="str">
        <f t="shared" si="22"/>
        <v>413.</v>
      </c>
      <c r="C421" s="26" t="s">
        <v>177</v>
      </c>
      <c r="D421" s="21"/>
      <c r="E421" s="16" t="s">
        <v>162</v>
      </c>
      <c r="F421" s="9" t="s">
        <v>664</v>
      </c>
      <c r="G421" s="9" t="s">
        <v>664</v>
      </c>
      <c r="H421" s="21" t="s">
        <v>178</v>
      </c>
      <c r="I421" s="9" t="s">
        <v>664</v>
      </c>
      <c r="J421" s="17" t="s">
        <v>664</v>
      </c>
      <c r="K421" s="9" t="s">
        <v>664</v>
      </c>
      <c r="L421" s="9" t="s">
        <v>628</v>
      </c>
    </row>
    <row r="422" spans="1:12" ht="59.25" customHeight="1" outlineLevel="1">
      <c r="A422" s="1">
        <f>A421+1</f>
        <v>414</v>
      </c>
      <c r="B422" s="9" t="str">
        <f t="shared" si="22"/>
        <v>414.</v>
      </c>
      <c r="C422" s="74" t="s">
        <v>179</v>
      </c>
      <c r="D422" s="10"/>
      <c r="E422" s="16" t="s">
        <v>180</v>
      </c>
      <c r="F422" s="9" t="s">
        <v>181</v>
      </c>
      <c r="G422" s="17">
        <v>41640</v>
      </c>
      <c r="H422" s="77">
        <v>42369</v>
      </c>
      <c r="I422" s="21" t="s">
        <v>182</v>
      </c>
      <c r="J422" s="124">
        <v>505300</v>
      </c>
      <c r="K422" s="44">
        <v>612870</v>
      </c>
      <c r="L422" s="44">
        <v>196000</v>
      </c>
    </row>
    <row r="423" spans="1:12" ht="59.25" customHeight="1" outlineLevel="1">
      <c r="A423" s="1">
        <f t="shared" si="19"/>
        <v>415</v>
      </c>
      <c r="B423" s="9" t="str">
        <f t="shared" si="22"/>
        <v>415.</v>
      </c>
      <c r="C423" s="26" t="s">
        <v>183</v>
      </c>
      <c r="D423" s="10"/>
      <c r="E423" s="16" t="s">
        <v>184</v>
      </c>
      <c r="F423" s="9" t="s">
        <v>664</v>
      </c>
      <c r="G423" s="9" t="s">
        <v>664</v>
      </c>
      <c r="H423" s="21" t="s">
        <v>185</v>
      </c>
      <c r="I423" s="9" t="s">
        <v>664</v>
      </c>
      <c r="J423" s="17" t="s">
        <v>664</v>
      </c>
      <c r="K423" s="9" t="s">
        <v>664</v>
      </c>
      <c r="L423" s="9" t="s">
        <v>628</v>
      </c>
    </row>
    <row r="424" spans="1:12" ht="67.5" customHeight="1" outlineLevel="1">
      <c r="A424" s="1">
        <f t="shared" si="19"/>
        <v>416</v>
      </c>
      <c r="B424" s="9" t="str">
        <f t="shared" si="22"/>
        <v>416.</v>
      </c>
      <c r="C424" s="26" t="s">
        <v>186</v>
      </c>
      <c r="D424" s="10"/>
      <c r="E424" s="16" t="s">
        <v>184</v>
      </c>
      <c r="F424" s="9" t="s">
        <v>664</v>
      </c>
      <c r="G424" s="9" t="s">
        <v>664</v>
      </c>
      <c r="H424" s="21" t="s">
        <v>187</v>
      </c>
      <c r="I424" s="9" t="s">
        <v>664</v>
      </c>
      <c r="J424" s="17" t="s">
        <v>664</v>
      </c>
      <c r="K424" s="9" t="s">
        <v>664</v>
      </c>
      <c r="L424" s="9" t="s">
        <v>628</v>
      </c>
    </row>
    <row r="425" spans="1:12" ht="63" customHeight="1" outlineLevel="1">
      <c r="A425" s="1">
        <f t="shared" si="19"/>
        <v>417</v>
      </c>
      <c r="B425" s="9" t="str">
        <f t="shared" si="22"/>
        <v>417.</v>
      </c>
      <c r="C425" s="26" t="s">
        <v>188</v>
      </c>
      <c r="D425" s="156"/>
      <c r="E425" s="16" t="s">
        <v>184</v>
      </c>
      <c r="F425" s="9" t="s">
        <v>664</v>
      </c>
      <c r="G425" s="9" t="s">
        <v>664</v>
      </c>
      <c r="H425" s="21" t="s">
        <v>187</v>
      </c>
      <c r="I425" s="9" t="s">
        <v>664</v>
      </c>
      <c r="J425" s="17" t="s">
        <v>664</v>
      </c>
      <c r="K425" s="9" t="s">
        <v>664</v>
      </c>
      <c r="L425" s="9" t="s">
        <v>628</v>
      </c>
    </row>
    <row r="426" spans="1:12" ht="78" customHeight="1" outlineLevel="1">
      <c r="A426" s="1">
        <f t="shared" si="19"/>
        <v>418</v>
      </c>
      <c r="B426" s="9" t="str">
        <f t="shared" si="22"/>
        <v>418.</v>
      </c>
      <c r="C426" s="74" t="s">
        <v>189</v>
      </c>
      <c r="D426" s="10"/>
      <c r="E426" s="16" t="s">
        <v>190</v>
      </c>
      <c r="F426" s="9" t="s">
        <v>191</v>
      </c>
      <c r="G426" s="17">
        <v>41640</v>
      </c>
      <c r="H426" s="77">
        <v>42735</v>
      </c>
      <c r="I426" s="157" t="s">
        <v>192</v>
      </c>
      <c r="J426" s="28">
        <v>5157816.2</v>
      </c>
      <c r="K426" s="44">
        <v>2477640</v>
      </c>
      <c r="L426" s="44">
        <v>2494600</v>
      </c>
    </row>
    <row r="427" spans="1:12" ht="73.5" customHeight="1" outlineLevel="1">
      <c r="A427" s="1">
        <f t="shared" si="19"/>
        <v>419</v>
      </c>
      <c r="B427" s="9" t="str">
        <f t="shared" si="22"/>
        <v>419.</v>
      </c>
      <c r="C427" s="26" t="s">
        <v>193</v>
      </c>
      <c r="D427" s="10"/>
      <c r="E427" s="16" t="s">
        <v>162</v>
      </c>
      <c r="F427" s="9" t="s">
        <v>664</v>
      </c>
      <c r="G427" s="9" t="s">
        <v>664</v>
      </c>
      <c r="H427" s="17">
        <v>42278</v>
      </c>
      <c r="I427" s="9" t="s">
        <v>664</v>
      </c>
      <c r="J427" s="9" t="s">
        <v>664</v>
      </c>
      <c r="K427" s="9" t="s">
        <v>664</v>
      </c>
      <c r="L427" s="9" t="s">
        <v>664</v>
      </c>
    </row>
    <row r="428" spans="1:12" ht="57.75" customHeight="1" outlineLevel="1">
      <c r="A428" s="1">
        <f t="shared" si="19"/>
        <v>420</v>
      </c>
      <c r="B428" s="9" t="str">
        <f t="shared" si="22"/>
        <v>420.</v>
      </c>
      <c r="C428" s="26" t="s">
        <v>194</v>
      </c>
      <c r="D428" s="21" t="s">
        <v>640</v>
      </c>
      <c r="E428" s="16" t="s">
        <v>435</v>
      </c>
      <c r="F428" s="9" t="s">
        <v>664</v>
      </c>
      <c r="G428" s="9" t="s">
        <v>664</v>
      </c>
      <c r="H428" s="21" t="s">
        <v>121</v>
      </c>
      <c r="I428" s="9" t="s">
        <v>664</v>
      </c>
      <c r="J428" s="17" t="s">
        <v>664</v>
      </c>
      <c r="K428" s="9" t="s">
        <v>664</v>
      </c>
      <c r="L428" s="9" t="s">
        <v>628</v>
      </c>
    </row>
    <row r="429" spans="1:12" ht="57" customHeight="1" outlineLevel="1">
      <c r="A429" s="1">
        <f t="shared" si="19"/>
        <v>421</v>
      </c>
      <c r="B429" s="9" t="str">
        <f t="shared" si="22"/>
        <v>421.</v>
      </c>
      <c r="C429" s="74" t="s">
        <v>195</v>
      </c>
      <c r="D429" s="10"/>
      <c r="E429" s="16" t="s">
        <v>196</v>
      </c>
      <c r="F429" s="9" t="s">
        <v>197</v>
      </c>
      <c r="G429" s="17">
        <v>41640</v>
      </c>
      <c r="H429" s="77">
        <v>42735</v>
      </c>
      <c r="I429" s="10" t="s">
        <v>198</v>
      </c>
      <c r="J429" s="124">
        <v>581400</v>
      </c>
      <c r="K429" s="44">
        <f>554500-55450</f>
        <v>499050</v>
      </c>
      <c r="L429" s="8">
        <v>0</v>
      </c>
    </row>
    <row r="430" spans="1:12" ht="57.75" customHeight="1" outlineLevel="1">
      <c r="A430" s="1">
        <f t="shared" si="19"/>
        <v>422</v>
      </c>
      <c r="B430" s="9" t="str">
        <f t="shared" si="22"/>
        <v>422.</v>
      </c>
      <c r="C430" s="26" t="s">
        <v>199</v>
      </c>
      <c r="D430" s="10"/>
      <c r="E430" s="16" t="s">
        <v>162</v>
      </c>
      <c r="F430" s="9" t="s">
        <v>664</v>
      </c>
      <c r="G430" s="9" t="s">
        <v>664</v>
      </c>
      <c r="H430" s="21" t="s">
        <v>154</v>
      </c>
      <c r="I430" s="9" t="s">
        <v>664</v>
      </c>
      <c r="J430" s="17" t="s">
        <v>664</v>
      </c>
      <c r="K430" s="9" t="s">
        <v>664</v>
      </c>
      <c r="L430" s="9" t="s">
        <v>628</v>
      </c>
    </row>
    <row r="431" spans="1:12" ht="38.25" customHeight="1">
      <c r="A431" s="1">
        <f t="shared" si="19"/>
        <v>423</v>
      </c>
      <c r="B431" s="9" t="str">
        <f t="shared" si="22"/>
        <v>423.</v>
      </c>
      <c r="C431" s="175" t="s">
        <v>200</v>
      </c>
      <c r="D431" s="176"/>
      <c r="E431" s="176"/>
      <c r="F431" s="176"/>
      <c r="G431" s="176"/>
      <c r="H431" s="176"/>
      <c r="I431" s="177"/>
      <c r="J431" s="146">
        <f>J432</f>
        <v>171775.5</v>
      </c>
      <c r="K431" s="96">
        <f>K432</f>
        <v>153029</v>
      </c>
      <c r="L431" s="96">
        <f>L432</f>
        <v>490000</v>
      </c>
    </row>
    <row r="432" spans="1:12" ht="138.75" customHeight="1" outlineLevel="1">
      <c r="A432" s="1">
        <f t="shared" si="19"/>
        <v>424</v>
      </c>
      <c r="B432" s="9" t="str">
        <f t="shared" si="22"/>
        <v>424.</v>
      </c>
      <c r="C432" s="158" t="s">
        <v>201</v>
      </c>
      <c r="D432" s="21"/>
      <c r="E432" s="22" t="s">
        <v>21</v>
      </c>
      <c r="F432" s="9" t="s">
        <v>202</v>
      </c>
      <c r="G432" s="17">
        <v>41640</v>
      </c>
      <c r="H432" s="17">
        <v>42735</v>
      </c>
      <c r="I432" s="21" t="s">
        <v>203</v>
      </c>
      <c r="J432" s="44">
        <v>171775.5</v>
      </c>
      <c r="K432" s="44">
        <f>170032.2-17003.2</f>
        <v>153029</v>
      </c>
      <c r="L432" s="44">
        <v>490000</v>
      </c>
    </row>
    <row r="433" spans="1:14" ht="63.75" outlineLevel="1">
      <c r="A433" s="1">
        <f t="shared" si="19"/>
        <v>425</v>
      </c>
      <c r="B433" s="9" t="str">
        <f t="shared" si="22"/>
        <v>425.</v>
      </c>
      <c r="C433" s="26" t="s">
        <v>204</v>
      </c>
      <c r="D433" s="21" t="s">
        <v>640</v>
      </c>
      <c r="E433" s="22" t="s">
        <v>21</v>
      </c>
      <c r="F433" s="9" t="s">
        <v>664</v>
      </c>
      <c r="G433" s="9" t="s">
        <v>664</v>
      </c>
      <c r="H433" s="17">
        <v>42004</v>
      </c>
      <c r="I433" s="9" t="s">
        <v>664</v>
      </c>
      <c r="J433" s="13" t="s">
        <v>664</v>
      </c>
      <c r="K433" s="9" t="s">
        <v>628</v>
      </c>
      <c r="L433" s="9" t="s">
        <v>628</v>
      </c>
      <c r="M433" s="27"/>
      <c r="N433" s="27"/>
    </row>
    <row r="434" spans="1:14" ht="61.5" customHeight="1" outlineLevel="1">
      <c r="A434" s="1">
        <f>A433+1</f>
        <v>426</v>
      </c>
      <c r="B434" s="9" t="str">
        <f t="shared" si="22"/>
        <v>426.</v>
      </c>
      <c r="C434" s="26" t="s">
        <v>205</v>
      </c>
      <c r="D434" s="21" t="s">
        <v>640</v>
      </c>
      <c r="E434" s="22" t="s">
        <v>21</v>
      </c>
      <c r="F434" s="9" t="s">
        <v>664</v>
      </c>
      <c r="G434" s="9" t="s">
        <v>664</v>
      </c>
      <c r="H434" s="17">
        <v>42369</v>
      </c>
      <c r="I434" s="9" t="s">
        <v>664</v>
      </c>
      <c r="J434" s="17" t="s">
        <v>664</v>
      </c>
      <c r="K434" s="13" t="s">
        <v>664</v>
      </c>
      <c r="L434" s="9" t="s">
        <v>628</v>
      </c>
    </row>
    <row r="435" spans="1:14" ht="63.75" outlineLevel="1">
      <c r="A435" s="1">
        <f t="shared" si="19"/>
        <v>427</v>
      </c>
      <c r="B435" s="9" t="str">
        <f t="shared" si="22"/>
        <v>427.</v>
      </c>
      <c r="C435" s="26" t="s">
        <v>206</v>
      </c>
      <c r="D435" s="21" t="s">
        <v>640</v>
      </c>
      <c r="E435" s="22" t="s">
        <v>21</v>
      </c>
      <c r="F435" s="9" t="s">
        <v>664</v>
      </c>
      <c r="G435" s="9" t="s">
        <v>664</v>
      </c>
      <c r="H435" s="17">
        <v>42735</v>
      </c>
      <c r="I435" s="9" t="s">
        <v>664</v>
      </c>
      <c r="J435" s="17" t="s">
        <v>664</v>
      </c>
      <c r="K435" s="13" t="s">
        <v>664</v>
      </c>
      <c r="L435" s="9" t="s">
        <v>628</v>
      </c>
    </row>
    <row r="436" spans="1:14" ht="37.5" customHeight="1">
      <c r="A436" s="1">
        <f>A435+1</f>
        <v>428</v>
      </c>
      <c r="B436" s="9" t="str">
        <f t="shared" si="22"/>
        <v>428.</v>
      </c>
      <c r="C436" s="178" t="s">
        <v>207</v>
      </c>
      <c r="D436" s="179"/>
      <c r="E436" s="179"/>
      <c r="F436" s="179"/>
      <c r="G436" s="179"/>
      <c r="H436" s="179"/>
      <c r="I436" s="180"/>
      <c r="J436" s="28">
        <v>1827122.6</v>
      </c>
      <c r="K436" s="65">
        <f>K437</f>
        <v>1558307.2</v>
      </c>
      <c r="L436" s="65">
        <f>L437</f>
        <v>1613755.9000000001</v>
      </c>
    </row>
    <row r="437" spans="1:14" ht="89.25">
      <c r="A437" s="1">
        <f t="shared" si="19"/>
        <v>429</v>
      </c>
      <c r="B437" s="9" t="str">
        <f t="shared" si="22"/>
        <v>429.</v>
      </c>
      <c r="C437" s="23" t="s">
        <v>208</v>
      </c>
      <c r="D437" s="10"/>
      <c r="E437" s="16" t="s">
        <v>209</v>
      </c>
      <c r="F437" s="9" t="s">
        <v>210</v>
      </c>
      <c r="G437" s="17">
        <v>41640</v>
      </c>
      <c r="H437" s="17">
        <v>42735</v>
      </c>
      <c r="I437" s="21" t="s">
        <v>211</v>
      </c>
      <c r="J437" s="28">
        <v>1827122.6</v>
      </c>
      <c r="K437" s="28">
        <v>1558307.2</v>
      </c>
      <c r="L437" s="28">
        <v>1613755.9000000001</v>
      </c>
    </row>
    <row r="438" spans="1:14" ht="81" customHeight="1">
      <c r="A438" s="1">
        <f>A437+1</f>
        <v>430</v>
      </c>
      <c r="B438" s="9" t="str">
        <f t="shared" si="22"/>
        <v>430.</v>
      </c>
      <c r="C438" s="26" t="s">
        <v>212</v>
      </c>
      <c r="D438" s="10"/>
      <c r="E438" s="16" t="s">
        <v>213</v>
      </c>
      <c r="F438" s="9" t="s">
        <v>664</v>
      </c>
      <c r="G438" s="9" t="s">
        <v>664</v>
      </c>
      <c r="H438" s="17">
        <v>42155</v>
      </c>
      <c r="I438" s="9" t="s">
        <v>664</v>
      </c>
      <c r="J438" s="9" t="s">
        <v>664</v>
      </c>
      <c r="K438" s="9" t="s">
        <v>628</v>
      </c>
      <c r="L438" s="9" t="s">
        <v>628</v>
      </c>
      <c r="M438" s="27"/>
      <c r="N438" s="27"/>
    </row>
    <row r="439" spans="1:14" ht="70.5" customHeight="1">
      <c r="A439" s="1">
        <f>A438+1</f>
        <v>431</v>
      </c>
      <c r="B439" s="9" t="str">
        <f t="shared" si="22"/>
        <v>431.</v>
      </c>
      <c r="C439" s="15" t="s">
        <v>214</v>
      </c>
      <c r="D439" s="9" t="s">
        <v>664</v>
      </c>
      <c r="E439" s="22" t="s">
        <v>215</v>
      </c>
      <c r="F439" s="9" t="s">
        <v>664</v>
      </c>
      <c r="G439" s="17">
        <v>41275</v>
      </c>
      <c r="H439" s="17">
        <v>44196</v>
      </c>
      <c r="I439" s="9" t="s">
        <v>664</v>
      </c>
      <c r="J439" s="18">
        <v>2070801.2999999998</v>
      </c>
      <c r="K439" s="65">
        <v>715905.2</v>
      </c>
      <c r="L439" s="65">
        <v>2547513.7999999998</v>
      </c>
    </row>
    <row r="440" spans="1:14" ht="123.75" customHeight="1" outlineLevel="1">
      <c r="A440" s="1">
        <f t="shared" si="19"/>
        <v>432</v>
      </c>
      <c r="B440" s="9" t="str">
        <f t="shared" si="22"/>
        <v>432.</v>
      </c>
      <c r="C440" s="74" t="s">
        <v>216</v>
      </c>
      <c r="D440" s="10"/>
      <c r="E440" s="16" t="s">
        <v>470</v>
      </c>
      <c r="F440" s="9" t="s">
        <v>217</v>
      </c>
      <c r="G440" s="17">
        <v>41640</v>
      </c>
      <c r="H440" s="77">
        <v>42735</v>
      </c>
      <c r="I440" s="9" t="s">
        <v>218</v>
      </c>
      <c r="J440" s="28">
        <v>609486.1</v>
      </c>
      <c r="K440" s="28">
        <v>468325.8</v>
      </c>
      <c r="L440" s="28">
        <v>482438.2</v>
      </c>
      <c r="M440" s="91"/>
    </row>
    <row r="441" spans="1:14" ht="99.75" customHeight="1" outlineLevel="1">
      <c r="A441" s="1">
        <f>A440+1</f>
        <v>433</v>
      </c>
      <c r="B441" s="9" t="str">
        <f t="shared" si="22"/>
        <v>433.</v>
      </c>
      <c r="C441" s="26" t="s">
        <v>219</v>
      </c>
      <c r="D441" s="21"/>
      <c r="E441" s="16" t="s">
        <v>220</v>
      </c>
      <c r="F441" s="9" t="s">
        <v>664</v>
      </c>
      <c r="G441" s="9" t="s">
        <v>664</v>
      </c>
      <c r="H441" s="17">
        <v>42004</v>
      </c>
      <c r="I441" s="9" t="s">
        <v>664</v>
      </c>
      <c r="J441" s="9" t="s">
        <v>664</v>
      </c>
      <c r="K441" s="9" t="s">
        <v>628</v>
      </c>
      <c r="L441" s="9" t="s">
        <v>628</v>
      </c>
      <c r="M441" s="159"/>
      <c r="N441" s="27"/>
    </row>
    <row r="442" spans="1:14" ht="171" customHeight="1" outlineLevel="1">
      <c r="A442" s="1">
        <f>A441+1</f>
        <v>434</v>
      </c>
      <c r="B442" s="9" t="str">
        <f t="shared" si="22"/>
        <v>434.</v>
      </c>
      <c r="C442" s="26" t="s">
        <v>221</v>
      </c>
      <c r="D442" s="10"/>
      <c r="E442" s="16" t="s">
        <v>222</v>
      </c>
      <c r="F442" s="9" t="s">
        <v>664</v>
      </c>
      <c r="G442" s="9" t="s">
        <v>664</v>
      </c>
      <c r="H442" s="17">
        <v>42735</v>
      </c>
      <c r="I442" s="9" t="s">
        <v>664</v>
      </c>
      <c r="J442" s="17" t="s">
        <v>664</v>
      </c>
      <c r="K442" s="9" t="s">
        <v>664</v>
      </c>
      <c r="L442" s="9" t="s">
        <v>628</v>
      </c>
    </row>
    <row r="443" spans="1:14" ht="78" customHeight="1" outlineLevel="1">
      <c r="A443" s="1">
        <f t="shared" si="19"/>
        <v>435</v>
      </c>
      <c r="B443" s="9" t="str">
        <f t="shared" si="22"/>
        <v>435.</v>
      </c>
      <c r="C443" s="23" t="s">
        <v>223</v>
      </c>
      <c r="D443" s="10"/>
      <c r="E443" s="16" t="s">
        <v>224</v>
      </c>
      <c r="F443" s="9" t="s">
        <v>225</v>
      </c>
      <c r="G443" s="17">
        <v>41640</v>
      </c>
      <c r="H443" s="77">
        <v>42735</v>
      </c>
      <c r="I443" s="9" t="s">
        <v>226</v>
      </c>
      <c r="J443" s="28">
        <v>264215.19999999984</v>
      </c>
      <c r="K443" s="44">
        <f>K439-K440</f>
        <v>247579.39999999997</v>
      </c>
      <c r="L443" s="44">
        <f>L439-L440-L446-L449</f>
        <v>772453.2</v>
      </c>
    </row>
    <row r="444" spans="1:14" ht="88.5" customHeight="1" outlineLevel="1">
      <c r="A444" s="1">
        <f t="shared" si="19"/>
        <v>436</v>
      </c>
      <c r="B444" s="9" t="str">
        <f t="shared" si="22"/>
        <v>436.</v>
      </c>
      <c r="C444" s="26" t="s">
        <v>227</v>
      </c>
      <c r="D444" s="154" t="s">
        <v>640</v>
      </c>
      <c r="E444" s="16" t="s">
        <v>224</v>
      </c>
      <c r="F444" s="9" t="s">
        <v>664</v>
      </c>
      <c r="G444" s="9" t="s">
        <v>664</v>
      </c>
      <c r="H444" s="17">
        <v>42004</v>
      </c>
      <c r="I444" s="9" t="s">
        <v>664</v>
      </c>
      <c r="J444" s="9" t="s">
        <v>664</v>
      </c>
      <c r="K444" s="9" t="s">
        <v>628</v>
      </c>
      <c r="L444" s="9" t="s">
        <v>628</v>
      </c>
      <c r="M444" s="27"/>
      <c r="N444" s="27"/>
    </row>
    <row r="445" spans="1:14" ht="84" customHeight="1" outlineLevel="1">
      <c r="A445" s="1">
        <f>A444+1</f>
        <v>437</v>
      </c>
      <c r="B445" s="9" t="str">
        <f t="shared" si="22"/>
        <v>437.</v>
      </c>
      <c r="C445" s="26" t="s">
        <v>228</v>
      </c>
      <c r="D445" s="21" t="s">
        <v>640</v>
      </c>
      <c r="E445" s="16" t="s">
        <v>229</v>
      </c>
      <c r="F445" s="9" t="s">
        <v>664</v>
      </c>
      <c r="G445" s="9" t="s">
        <v>664</v>
      </c>
      <c r="H445" s="17">
        <v>42369</v>
      </c>
      <c r="I445" s="9" t="s">
        <v>664</v>
      </c>
      <c r="J445" s="17" t="s">
        <v>664</v>
      </c>
      <c r="K445" s="9" t="s">
        <v>664</v>
      </c>
      <c r="L445" s="9" t="s">
        <v>628</v>
      </c>
    </row>
    <row r="446" spans="1:14" ht="67.5" customHeight="1" outlineLevel="1">
      <c r="A446" s="1">
        <f t="shared" si="19"/>
        <v>438</v>
      </c>
      <c r="B446" s="9" t="str">
        <f t="shared" si="22"/>
        <v>438.</v>
      </c>
      <c r="C446" s="74" t="s">
        <v>230</v>
      </c>
      <c r="D446" s="10"/>
      <c r="E446" s="160" t="s">
        <v>231</v>
      </c>
      <c r="F446" s="17" t="s">
        <v>232</v>
      </c>
      <c r="G446" s="77">
        <v>41640</v>
      </c>
      <c r="H446" s="77">
        <v>42735</v>
      </c>
      <c r="I446" s="10" t="s">
        <v>233</v>
      </c>
      <c r="J446" s="44">
        <v>990775</v>
      </c>
      <c r="K446" s="44">
        <v>0</v>
      </c>
      <c r="L446" s="44">
        <v>942600</v>
      </c>
    </row>
    <row r="447" spans="1:14" ht="62.25" customHeight="1" outlineLevel="1">
      <c r="A447" s="1">
        <f t="shared" si="19"/>
        <v>439</v>
      </c>
      <c r="B447" s="9" t="str">
        <f t="shared" si="22"/>
        <v>439.</v>
      </c>
      <c r="C447" s="26" t="s">
        <v>234</v>
      </c>
      <c r="D447" s="10" t="s">
        <v>640</v>
      </c>
      <c r="E447" s="160" t="s">
        <v>235</v>
      </c>
      <c r="F447" s="9" t="s">
        <v>664</v>
      </c>
      <c r="G447" s="9" t="s">
        <v>664</v>
      </c>
      <c r="H447" s="77">
        <v>42004</v>
      </c>
      <c r="I447" s="9" t="s">
        <v>664</v>
      </c>
      <c r="J447" s="9" t="s">
        <v>664</v>
      </c>
      <c r="K447" s="9" t="s">
        <v>628</v>
      </c>
      <c r="L447" s="9" t="s">
        <v>628</v>
      </c>
      <c r="M447" s="27"/>
      <c r="N447" s="27"/>
    </row>
    <row r="448" spans="1:14" ht="58.5" customHeight="1" outlineLevel="1">
      <c r="A448" s="1">
        <f>A447+1</f>
        <v>440</v>
      </c>
      <c r="B448" s="9" t="str">
        <f t="shared" si="22"/>
        <v>440.</v>
      </c>
      <c r="C448" s="26" t="s">
        <v>236</v>
      </c>
      <c r="D448" s="21" t="s">
        <v>640</v>
      </c>
      <c r="E448" s="160" t="s">
        <v>235</v>
      </c>
      <c r="F448" s="9" t="s">
        <v>664</v>
      </c>
      <c r="G448" s="9" t="s">
        <v>664</v>
      </c>
      <c r="H448" s="17">
        <v>42735</v>
      </c>
      <c r="I448" s="9" t="s">
        <v>664</v>
      </c>
      <c r="J448" s="17" t="s">
        <v>664</v>
      </c>
      <c r="K448" s="9" t="s">
        <v>664</v>
      </c>
      <c r="L448" s="9" t="s">
        <v>628</v>
      </c>
    </row>
    <row r="449" spans="1:14" ht="79.5" customHeight="1" outlineLevel="1">
      <c r="A449" s="1">
        <f>A448+1</f>
        <v>441</v>
      </c>
      <c r="B449" s="40" t="str">
        <f t="shared" si="22"/>
        <v>441.</v>
      </c>
      <c r="C449" s="161" t="s">
        <v>237</v>
      </c>
      <c r="D449" s="162"/>
      <c r="E449" s="163" t="s">
        <v>238</v>
      </c>
      <c r="F449" s="35" t="s">
        <v>232</v>
      </c>
      <c r="G449" s="35">
        <v>41640</v>
      </c>
      <c r="H449" s="81">
        <v>42735</v>
      </c>
      <c r="I449" s="162" t="s">
        <v>233</v>
      </c>
      <c r="J449" s="112">
        <v>206325</v>
      </c>
      <c r="K449" s="112">
        <v>0</v>
      </c>
      <c r="L449" s="112">
        <v>350022.39999999991</v>
      </c>
    </row>
    <row r="450" spans="1:14" ht="83.25" customHeight="1" outlineLevel="1">
      <c r="A450" s="1">
        <f>A449+1</f>
        <v>442</v>
      </c>
      <c r="B450" s="9" t="str">
        <f t="shared" si="22"/>
        <v>442.</v>
      </c>
      <c r="C450" s="26" t="s">
        <v>239</v>
      </c>
      <c r="D450" s="10"/>
      <c r="E450" s="164" t="s">
        <v>240</v>
      </c>
      <c r="F450" s="9" t="s">
        <v>664</v>
      </c>
      <c r="G450" s="9" t="s">
        <v>664</v>
      </c>
      <c r="H450" s="77">
        <v>42004</v>
      </c>
      <c r="I450" s="9" t="s">
        <v>664</v>
      </c>
      <c r="J450" s="9" t="s">
        <v>664</v>
      </c>
      <c r="K450" s="9" t="s">
        <v>628</v>
      </c>
      <c r="L450" s="9" t="s">
        <v>628</v>
      </c>
      <c r="M450" s="27"/>
      <c r="N450" s="27"/>
    </row>
    <row r="451" spans="1:14" ht="12.75">
      <c r="B451" s="2"/>
      <c r="C451" s="165"/>
      <c r="D451" s="166"/>
      <c r="E451" s="165"/>
      <c r="F451" s="167"/>
      <c r="G451" s="167"/>
      <c r="H451" s="167"/>
      <c r="I451" s="167"/>
      <c r="J451" s="168"/>
      <c r="K451" s="167"/>
      <c r="L451" s="167"/>
    </row>
  </sheetData>
  <mergeCells count="18">
    <mergeCell ref="B2:L2"/>
    <mergeCell ref="B3:B5"/>
    <mergeCell ref="C3:C5"/>
    <mergeCell ref="D3:D5"/>
    <mergeCell ref="E3:E5"/>
    <mergeCell ref="F3:F5"/>
    <mergeCell ref="G3:G5"/>
    <mergeCell ref="H3:H5"/>
    <mergeCell ref="I3:I5"/>
    <mergeCell ref="J3:L4"/>
    <mergeCell ref="C431:I431"/>
    <mergeCell ref="C436:I436"/>
    <mergeCell ref="C298:I298"/>
    <mergeCell ref="C313:I313"/>
    <mergeCell ref="C320:I320"/>
    <mergeCell ref="C387:I387"/>
    <mergeCell ref="C399:I399"/>
    <mergeCell ref="C409:I409"/>
  </mergeCells>
  <phoneticPr fontId="0" type="noConversion"/>
  <printOptions horizontalCentered="1"/>
  <pageMargins left="0.23622047244094491" right="0.23622047244094491" top="0.74803149606299213" bottom="0.74803149606299213" header="0.31496062992125984" footer="0.31496062992125984"/>
  <pageSetup paperSize="9" scale="69" fitToHeight="0" orientation="landscape" horizontalDpi="4294967293" r:id="rId1"/>
  <headerFooter differentFirst="1"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Детальный план-график</vt:lpstr>
      <vt:lpstr>'Детальный план-график'!Заголовки_для_печати</vt:lpstr>
      <vt:lpstr>'Детальный план-график'!Область_печати</vt:lpstr>
    </vt:vector>
  </TitlesOfParts>
  <Company>RePack by SPecialiST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Лариса</dc:creator>
  <cp:lastModifiedBy>Людмила</cp:lastModifiedBy>
  <cp:lastPrinted>2015-10-28T08:55:45Z</cp:lastPrinted>
  <dcterms:created xsi:type="dcterms:W3CDTF">2015-10-15T07:25:59Z</dcterms:created>
  <dcterms:modified xsi:type="dcterms:W3CDTF">2015-10-29T13:49:09Z</dcterms:modified>
</cp:coreProperties>
</file>