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4535" windowHeight="10200" activeTab="0"/>
  </bookViews>
  <sheets>
    <sheet name="Лист1" sheetId="1" r:id="rId1"/>
    <sheet name="Лист2" sheetId="2" r:id="rId2"/>
    <sheet name="Лист3" sheetId="3" r:id="rId3"/>
  </sheets>
  <definedNames>
    <definedName name="_xlnm.Print_Titles" localSheetId="0">'Лист1'!$8:$8</definedName>
  </definedNames>
  <calcPr fullCalcOnLoad="1"/>
</workbook>
</file>

<file path=xl/sharedStrings.xml><?xml version="1.0" encoding="utf-8"?>
<sst xmlns="http://schemas.openxmlformats.org/spreadsheetml/2006/main" count="2803" uniqueCount="1697">
  <si>
    <t xml:space="preserve">Федеральное государственное учреждение "Управление автомобильной магистрали Москва - Нижний Новгород Федерального дорожного агентства", г.Ногинск, Московская область
</t>
  </si>
  <si>
    <t xml:space="preserve">Реконструкция мостового перехода через р. Березка на км 120+600 автомобильной дороги М-7 "Волга" - от Москвы через Владимир, Нижний Новгород, Казань до Уфы, Владимирская область
</t>
  </si>
  <si>
    <t xml:space="preserve">Реконструкция мостового перехода через р. Колокша на км 165+840 (левый) автомобильной дороги М-7 "Волга" - от Москвы через Владимир, Нижний Новгород, Казань до Уфы, Владимирская область
</t>
  </si>
  <si>
    <t xml:space="preserve">Строительство путепровода на автомобильной дороге Московское большое кольцо через Дмитров, Сергиев Посад, Орехово-Зуево, Воскресенск, Михнево, Балабаново, Рузу, Клин (с подъездом к государственному комплексу "Таруса" и проездами по его территории) на км 2 участка от Минского шоссе до Волоколамского шоссе, Московская область
</t>
  </si>
  <si>
    <t xml:space="preserve">Федеральное государственное учреждение "Федеральное  управление автомобильных дорог "Большая Волга" Федерального дорожного агентства", г.Пенза
</t>
  </si>
  <si>
    <t xml:space="preserve">Строительство и реконструкция автомобильной дороги М-5 "Урал" - от Москвы через Рязань, Пензу, Самару, Уфу до Челябинска
</t>
  </si>
  <si>
    <t xml:space="preserve">Реконструкция автомобильной дороги М-18 "Кола" - от Санкт-Петербурга через Петрозаводск, Мурманск, Печенгу до границы с Норвегией (международный автомобильный пункт пропуска "Борисоглебск") 
</t>
  </si>
  <si>
    <t xml:space="preserve">Реконструкция автомобильной  дороги М-18 "Кола"- от Санкт-Петербурга через Петрозаводск, Мурманск, Печенгу до границы с Норвегией (международный автомобильный пункт пропуска "Борисоглебск") на участке км 1067 - км 1075, Мурманская область
</t>
  </si>
  <si>
    <t xml:space="preserve">Реконструкция автомобильной дороги А-114 Вологда - Новая Ладога, до магистрали "Кола" (через Тихвин)
</t>
  </si>
  <si>
    <t xml:space="preserve">Строительство мостового перехода через р. Алдан на км 389 автомобильной дороги "Колыма" - строящаяся дорога от Якутска до Магадана, Республика Саха (Якутия)
</t>
  </si>
  <si>
    <t xml:space="preserve">Строительство и реконструкция участков автомобильной дороги М-60 "Уссури" - от Хабаровска до Владивостока
</t>
  </si>
  <si>
    <t xml:space="preserve">Строительство ДРП в г. Хабаровске на км 0 автомобильной дороги М-60 "Уссури" - от Хабаровска до Владивостока, Хабаровский край
</t>
  </si>
  <si>
    <t xml:space="preserve">Строительство автомобильной дороги Махачкала-Аэропорт с подъездом к г. Каспийску в Республике Дагестан
</t>
  </si>
  <si>
    <t xml:space="preserve">Реконструкция пирса №4, Пункт пропуска через госграницу Ванинского балкерного терминала. Проектная документация выполнена, проекты прошли экологическую экспертизу и направлены в ГГЭ. По этому проекту заключены дополнительные соглашения для поручения Генеральному проектировщику функций заказчика в части прохождения экспертизы проектов.
</t>
  </si>
  <si>
    <t xml:space="preserve">Реконструкция причалов
№ 5-7 в порту Высоцк, Ленинградская область, г. Высоцк
</t>
  </si>
  <si>
    <t xml:space="preserve">Реконструкция инфраструктуры порта Выборг, Ленинградская область
</t>
  </si>
  <si>
    <t xml:space="preserve">ФГУ "Волго-Балтийское ГБУВПиС", г. Санкт-Петербург
</t>
  </si>
  <si>
    <t xml:space="preserve">Волго-Балтийский водный путь,                                                г. Санкт-Петербург
</t>
  </si>
  <si>
    <t>Реконструкция мостов через р. Куккурэ на км 982+151, р. Куккурэ на км 982+183 автомобильной дороги "Вилюй" - автомобильная дорога, строящаяся  от автомобильной дороги М-53 "Байкал" через Братск, Усть-Кут, Мирный до Якутска, Республика Саха (Якутия)</t>
  </si>
  <si>
    <t>Реконструкция моста через ручей на км 71+130 автомобильной дороги "Вилюй"-  автомобильная дорога, строящаяся  от  автомобильной дороги М-53 "Байкал" через Братск, Усть-Кут, Мирный до Якутска, Республика Саха (Якутия)</t>
  </si>
  <si>
    <t>МЕЖБЮДЖЕТНЫЕ СУБСИДИИ, ВСЕГО:</t>
  </si>
  <si>
    <t>Объем выполненных работ - 55,2 % от годового лимита финансирования</t>
  </si>
  <si>
    <t>Объем выполненных работ - 67,1 % от годового лимита финансирования</t>
  </si>
  <si>
    <t>Объем выполненных работ - 54,4 % от годового лимита финансирования</t>
  </si>
  <si>
    <t>1</t>
  </si>
  <si>
    <t>23,4%</t>
  </si>
  <si>
    <t>Объем выполненных работ - 54,4 % от годового лимита финансирования. Задержка изъятия знмель.</t>
  </si>
  <si>
    <t>Объем выполненных работ - 81,5 % от годового лимита финансирования</t>
  </si>
  <si>
    <t>2</t>
  </si>
  <si>
    <t>3</t>
  </si>
  <si>
    <t>84%</t>
  </si>
  <si>
    <t>Объем выполненных работ - 78,4 % от годового лимита финансирования</t>
  </si>
  <si>
    <t>4</t>
  </si>
  <si>
    <t>64,9%</t>
  </si>
  <si>
    <t>Объем выполненных работ - 55,1 % от годового лимита финансирования</t>
  </si>
  <si>
    <t>5</t>
  </si>
  <si>
    <t>Объем выполненных работ - 83,4 % от годового лимита финансирования</t>
  </si>
  <si>
    <t>6</t>
  </si>
  <si>
    <t>Реконструкция Советской площади в г. Ярославле</t>
  </si>
  <si>
    <t>Объем выполненных работ - 87,1 % от годового лимита финансирования</t>
  </si>
  <si>
    <t>7</t>
  </si>
  <si>
    <t>86,8%</t>
  </si>
  <si>
    <t>Объем выполненных работ - 82,5 % от годового лимита финансирования</t>
  </si>
  <si>
    <t>8</t>
  </si>
  <si>
    <t>Реконструкция пр. Фрунзе (от ул. Индустриальная до Костромского шоссе) в г. Ярославле</t>
  </si>
  <si>
    <t>84,2%</t>
  </si>
  <si>
    <t>Объем выполненных работ - 84,2 % от годового лимита финансирования</t>
  </si>
  <si>
    <t>9</t>
  </si>
  <si>
    <t>Объем выполненных работ - 86,9 % от годового лимита финансирования</t>
  </si>
  <si>
    <t>10</t>
  </si>
  <si>
    <t>98,5%</t>
  </si>
  <si>
    <t>Объем выполненных работ - 82,6 % от годового лимита финансирования</t>
  </si>
  <si>
    <t>11</t>
  </si>
  <si>
    <t>87,8%</t>
  </si>
  <si>
    <t>12</t>
  </si>
  <si>
    <t>77,4%</t>
  </si>
  <si>
    <t>Объем выполненных работ - 68,1 % от годового лимита финансирования</t>
  </si>
  <si>
    <t>13</t>
  </si>
  <si>
    <t>Объем выполненных работ - 60,7 % от годового лимита финансирования</t>
  </si>
  <si>
    <t>Объем выполненных работ - 4,6 % от годового лимита финансирования. Задержка изъятия знмель.</t>
  </si>
  <si>
    <t>14</t>
  </si>
  <si>
    <t>Автомобильная дорога к микрорайону жилой застройки северного склона "Бытха"</t>
  </si>
  <si>
    <t>15</t>
  </si>
  <si>
    <t>Автомобильная дорога по ул. 20-й Горнострелковой дивизии на участке от ул. Транспортной до транспортной развязки в районе спортивного комплекса "Стадион" (1 этап)</t>
  </si>
  <si>
    <t>2,1%</t>
  </si>
  <si>
    <t>Объем выполненных работ - 5 % от годового лимита финансирования</t>
  </si>
  <si>
    <t>16</t>
  </si>
  <si>
    <t>Автомобильная дорога по ул. Авиационной в месте примыкания к федеральной автомобильной дороги М-27 Джугба - Сочи до границе с Абхазией на участке Адлер - Веселое</t>
  </si>
  <si>
    <t>17</t>
  </si>
  <si>
    <t>Автомобильная дорога по ул. Гагарина под ж/д путепроводом в районе ул. Чайковского в Центральном районе г. Сочи</t>
  </si>
  <si>
    <t>18</t>
  </si>
  <si>
    <t xml:space="preserve">Автомобильная дорога по ул. Яна Фабрициуса на участке от Курортного проспекта до ул. Транспортной </t>
  </si>
  <si>
    <t>19</t>
  </si>
  <si>
    <t>Объем выполненных работ - 15,3 % от годового лимита финансирования</t>
  </si>
  <si>
    <t>20</t>
  </si>
  <si>
    <t>13,9%</t>
  </si>
  <si>
    <t>Объем выполненных работ - 5,3 % от годового лимита финансирования</t>
  </si>
  <si>
    <t>21</t>
  </si>
  <si>
    <t>Строительство транспортной развязки в двух уровнях на пересечении ул. Транспортной со съездом с автомобильной дороги "Обход г. Сочи" ("ТЭЦ")</t>
  </si>
  <si>
    <t>7,2%</t>
  </si>
  <si>
    <t>22</t>
  </si>
  <si>
    <t>23</t>
  </si>
  <si>
    <t>11,1%</t>
  </si>
  <si>
    <t>24</t>
  </si>
  <si>
    <t>25</t>
  </si>
  <si>
    <t>48,5%</t>
  </si>
  <si>
    <t>Введено в эксплуатацию 2 км</t>
  </si>
  <si>
    <t>26</t>
  </si>
  <si>
    <t>27</t>
  </si>
  <si>
    <t>28</t>
  </si>
  <si>
    <t>26%</t>
  </si>
  <si>
    <t>29</t>
  </si>
  <si>
    <t>30</t>
  </si>
  <si>
    <t>31</t>
  </si>
  <si>
    <t>82,3%</t>
  </si>
  <si>
    <t>32</t>
  </si>
  <si>
    <t>27,2%</t>
  </si>
  <si>
    <t>33</t>
  </si>
  <si>
    <t>56%</t>
  </si>
  <si>
    <t>34</t>
  </si>
  <si>
    <t>Приволжский ФО</t>
  </si>
  <si>
    <t>Республика Татарстан (Татарстан)</t>
  </si>
  <si>
    <t>Выполненных работ нет в связи с поздним выделением субсидий</t>
  </si>
  <si>
    <t>35</t>
  </si>
  <si>
    <t xml:space="preserve">Автомобильные дороги по объекту: "Деревня Универсиады" по пр.Победы. Реконструкция ул.Парина. Проезды вдоль пр.Победы и Оренбургского тракта. Транспортное кольцо (3,3 км)    </t>
  </si>
  <si>
    <t>Выполненных работ нет</t>
  </si>
  <si>
    <t>36</t>
  </si>
  <si>
    <t>Большое Казанское Кольцо (26,9 км). Участок 5 - Транспортная развязка на пересечении пр.Победы и ул.Академика Сахарова</t>
  </si>
  <si>
    <t>37</t>
  </si>
  <si>
    <t xml:space="preserve">Большое Казанское Кольцо (26,9 км). Участок 8 - Транспортная развязка на пересечении пр.Ямашева - ул.Гаврилова  </t>
  </si>
  <si>
    <t>38</t>
  </si>
  <si>
    <t>Реконструкция автомобильной дороги по ул.Бондаренко от пр.Ямашева до ул.Чуйкова (0,95 км)</t>
  </si>
  <si>
    <t>39</t>
  </si>
  <si>
    <t>Реконструкция ул.Болотникова-Фрунзе до ул.Вахитова в г.Казани</t>
  </si>
  <si>
    <t>25,5%</t>
  </si>
  <si>
    <t>40</t>
  </si>
  <si>
    <t>Реконструкция ул.Подлужная с организацией двухстороннего съезда с моста "Миллениум" на ул.Подлужная (1,1 км)</t>
  </si>
  <si>
    <t>41</t>
  </si>
  <si>
    <t>Строительство автодороги на участке ул.Танковая до ул.Пушкина (4,8 км). Участок 2 - Транспортная развязка на площади Танковое кольцо</t>
  </si>
  <si>
    <t>42</t>
  </si>
  <si>
    <t>Строительство автодороги на участке ул.Танковая до ул.Пушкина (4,8 км). Участок 7 - по ул.Тихомирнова от ул.Луковского до ул.Пушкина (1,0 км)</t>
  </si>
  <si>
    <t>43</t>
  </si>
  <si>
    <t>Строительство автодороги на участке ул.Танковая до ул.Пушкина (4.8 км) Участок 1 - Транспортный узел на пересечении Оренбургского тракта и Фермского шоссе, с учетом примыкания к развязке на Танковом кольце</t>
  </si>
  <si>
    <t>44</t>
  </si>
  <si>
    <t>Строительство и реконструкция ул.С.Хакима с транспортной развязкой на ул. Амирхана (1,35км). Участок 2 - Транспортная развязка на пересечении ул. Амирхана и ул. Чистопольская</t>
  </si>
  <si>
    <t>Объем выполненных работ - 73,8 % от годового лимита финансирования</t>
  </si>
  <si>
    <t>Строительство морского пассажирского терминала на Васильевском острове г. Санкт-Петербурга
  Объекты, финансируемые за счет средств федерального бюджета (подходной канал, акватория, пункт пропуска через госграницу) и реконструкция участка морского фарватера № 11, систем безопасности и средств навигационного обеспечения</t>
  </si>
  <si>
    <t xml:space="preserve">Выполнены все работы по контрактам на строительство помещенитй пункта пропуска 2-го пускового комплекса и его техническому оснащению.Открыт моской пассажирский постоянный многосторонний пункт пропуска в здании Морского вокзала №3 Морского пассажирского терминала. </t>
  </si>
  <si>
    <t>Общий объем дноуглубительных работ на акватории порта у причала №4 составил 121 088,13 куб.м. Выполнена реконструкция тыловой и кордонной подкрановых балок причала №№104 общей длиной 1 362,6 м. Оформлены акты о готовности сооружения для предъявления государственной комиссии.</t>
  </si>
  <si>
    <t>На акватории УЛКТ выполнено водолазное обследование, очистка от взрывоопасных предметов. Изъято грунта 73 050 куб.м На акватории СУГ выполнено водолазное обследование, очистка от взрывоопасных предметов и страхование СМР. По второй очереди северных операционных акваторий  изъято грунта 5 534 265 куб.м. Пог строительству серверного подходного канала изъято огрунта 1 256 625 куб.м. Построена система безопасности мореплавания.</t>
  </si>
  <si>
    <t xml:space="preserve">Строительство объектов федеральной собственности морского торгового порта Оля, Астраханская область
</t>
  </si>
  <si>
    <t>Завершены работы по строителству автоматизированного радиотехнических постов №4 и №2.Заключен государственный контракт по разработке рабочей документации и строительству причала №5. Длина причала 170 м с учетом открылка, проектная глубина у причала 6,2 м.Построены причалы №№6,6а,7 (длина причальной линии 451 м, проектная глубина 5,2 м).РСостоялась рабочая комиссия. По коммлексу накатных (автопаромных) и генеральных гузов 27.12.2010 состоялась рабочая комиссия. Строительство причалов №№10,10а, 10б ведётся в соответствии с графиком. Ведётся строительство причала №5. Выполнены дноуглубительные работы на 100%, монтаж шпунтовой стенки - на 100%, разобраны сущетвующие конструкции и поднятие затонувших предметов - на 80%.</t>
  </si>
  <si>
    <t>Разработана рабочая документация по всем 8-ми терминалам, за исключением разделов СНО и электроснабжения. Ведутся строительно-монтажные работы на 3- морских терминалах: Адлер, Мацеста и Лазаревское.</t>
  </si>
  <si>
    <t xml:space="preserve">В 2010 году начты работы по корректировке  ранее утвержденной проектной документации. </t>
  </si>
  <si>
    <t xml:space="preserve">Сформировано тело берегоукрепления откосного типа - выполнено укрепление откосов щебнем, камнем и гексабитами.                         Смонтирована и забетонирована свайно-регильная система берегоукрепления вертикального типа, а также выполнена отсыпка камня а межсвайное пространство и с морской стороны.смонтировано верхнее строение из сборного эж/б покрытия.                                </t>
  </si>
  <si>
    <t>Строительство линейного дизельного ледокола мощностью 25 МВт</t>
  </si>
  <si>
    <t xml:space="preserve">    13.12.1010  на сайте госзакупок  было опубликовано объявление об отмене конкурса на строительство одного (головного) ледокола мощностью 25 МВт</t>
  </si>
  <si>
    <t>Развитие морского торгового порта Усть-Луга
 проектные раблоты</t>
  </si>
  <si>
    <t>База обеспечивающего флота - разработана проктная документация по строительству базы.                                                                           Производственное здание морских служб - Объявлен конкурс на корректировку проекта. Срок исполнения - март 2011 года.                                       Портовое оградительное сооружение - разработана проектная документация. проект получил положительное заключение государственной экологической экспертизы и находится ГГЭ России.</t>
  </si>
  <si>
    <t>Выполнены инженерные изыскания и разработаны основные разделы проектной документации.</t>
  </si>
  <si>
    <t>Произведены работы по строительству ж/д путей сортировочного парка. Уложено 2,11 км путей, 13 стрелочных переводов. На строительстве предохранительного тупика уложено 0,707 км путей, 1 стрелочный перевод.</t>
  </si>
  <si>
    <t>Одно судно сдано. Ведутся строительные работы по 2-м другим</t>
  </si>
  <si>
    <t>4 Судна сданы</t>
  </si>
  <si>
    <t>Подготовка территории для начала работ по реконструкции существующего строения для современного использования под здание столовой</t>
  </si>
  <si>
    <t>Разработана рабочая документация. По строительству причалов №1. и №2 выполнено свайное основание, начаты работы по верхзнему строению причалов. По устройству Западной рампы забито 50% свайного основания, выполняются работы по раскреплению и заполнению свай.     По креплению дна и подпричальных откосов выполнены работы по обследованию акватории с одновременной очисткой. Ведутся дноуглубительные работы, ведутся работы по устройству наружных сетей канализации. По покрытию прикардонного участка территории шириной 50 м выполнены работы по подготовке основания</t>
  </si>
  <si>
    <t>Выполнены проектные работы по реконструкции подходного канала к Северо-Восточному грузовому району. Заключен государственный контракт на выполнение дноуглубительных работ по реконструкции подходного канала.</t>
  </si>
  <si>
    <t>непрограммная часть, всего:</t>
  </si>
  <si>
    <t>строительство флота</t>
  </si>
  <si>
    <t>Танкеры дедвейтом 70,0 тт</t>
  </si>
  <si>
    <t>Приняты 2 ед</t>
  </si>
  <si>
    <t>Танкеры дедвейтом 114,0 тт</t>
  </si>
  <si>
    <t>Приняты 3 ед</t>
  </si>
  <si>
    <t>Танкеры дедвейтом 156,0 тт</t>
  </si>
  <si>
    <t>Танкеры дедвейтом 157,3 тт</t>
  </si>
  <si>
    <t>Принята 1 ед</t>
  </si>
  <si>
    <t>Танкеры дедвейтом   43,0 тт</t>
  </si>
  <si>
    <t>Танкеры дедвейтом  74,12 тт</t>
  </si>
  <si>
    <t>Железнодорожные паромы</t>
  </si>
  <si>
    <t xml:space="preserve">Буксир-кантовщик </t>
  </si>
  <si>
    <t>строительство береговой инфраструктуры</t>
  </si>
  <si>
    <t>Выполнен комплекс работ по реконструкции шлюзов №№ 1-6 (пути подъемника шлюзового, основных двустворчатых ворот шлюза № 2, закладных частей швартовных устройств шлюзов №№ 2,5, анкеровка устоев нижней головы шлюзов №№ 2,4)</t>
  </si>
  <si>
    <t xml:space="preserve">Выполнено строительство металлической башни Н = 85 м в Шлиссельбурге и монтаж на башне оборудования. Замена оборудования РРЛ "Микран" на новое оборудование большей пропускной способности на участке Подпорожье-Вознесенье-Вытегра, подключение к главной диспетчерской региональных станций АИС и береговых РЛС </t>
  </si>
  <si>
    <t>Монтаж компрессорного оборудования, реконструкция основных рабочих затворов галерей опорожнения, закладных частей швартовых устройств, обустройство верхних голов шлюза, замена оборудования трансформаторной подстанции</t>
  </si>
  <si>
    <t>Проводились подготовительные работы, разработка грунта на берегу  и дне канала, крепление откосов геосеткой с посевом трав, отсыпка каменного бетона плавкраном и дамб берегоовых гидроотвалов, укладка стальных труб пульпопровода к береговым отвалам</t>
  </si>
  <si>
    <t>Выполнялись проектно-изыскательские работы</t>
  </si>
  <si>
    <t xml:space="preserve">Реконструкция Самарского шлюза. Ворота шлюза                                                     № 21-24
      </t>
  </si>
  <si>
    <t xml:space="preserve">Реконструкция Балаковского шлюза. Камера шлюза. Реконструкция дренажных систем шлюзов № 25  и                                    № 26.      </t>
  </si>
  <si>
    <t xml:space="preserve">Реконструкция Городецкого шлюза. Ворота шлюзов                                                № 13-16
 </t>
  </si>
  <si>
    <t>Обновление обслуживающего флота</t>
  </si>
  <si>
    <t>Межбюджетные субсидии,</t>
  </si>
  <si>
    <t>ЗАО "Онежский судостроительный завод" сдал в эксплуатацию сухогрузный теплоход смешанного "река-море" плавания "Капитан Кожевников"</t>
  </si>
  <si>
    <t xml:space="preserve">Выполнены проектно-изыскательские работы </t>
  </si>
  <si>
    <t>Выполнены проектно-изыскательские работы по I этапу  в  г. Салехард  и                        г. Комсомольск-на-Амуре.  Завершены проектно-изыскательские работы по реконструкции административного здания  в  г. Хабаровске</t>
  </si>
  <si>
    <t>Разработаны технические проекты по реконструкции самоходного многочерпакового земснаряда проекта                            Р 36 и самоходного землесоса проекта                              1-517-01, строительству нового несамоходного землесоса производительностью 650 м3/час</t>
  </si>
  <si>
    <t>Выполнены проектно-изыскательские работы</t>
  </si>
  <si>
    <t>Завершена реконструкция Новосибирского шлюза</t>
  </si>
  <si>
    <t>Выполнены планировка откатного стапеля и стальной площадки (50%), ведутся работы по укладке рельсовых путей (горизонтальная часть). Завершены бетонные работы по устройству подпорной стенки и фундаментов тяговых лебедок для 4-х дорожек</t>
  </si>
  <si>
    <t>Завершена разработка проектной документации</t>
  </si>
  <si>
    <t>Реконструкция шпунтовых стен 1-3 камер, очистка днищ камер 3, 4, 5, 6</t>
  </si>
  <si>
    <t>Разборка железобетона и металлоконструкций ворот, изготовление металлоконструкций - 205 тн, монтаж металлоконструкций - 205 тн</t>
  </si>
  <si>
    <t>Выполнены инженерные изыскания</t>
  </si>
  <si>
    <t xml:space="preserve">Выполнена реконструкция  шлюзов № № 23 и  24. Шлюзы введены в эксплуатацию </t>
  </si>
  <si>
    <t>Выполнена реконструкция дренажных систем шлюзов № 25 и № 26.  Камера шлюза введена в эксплуатацию</t>
  </si>
  <si>
    <t>Завершена реконструкция Городецкого шлюза. Ворота шлюзов № 13-16. Шлюзы приняты в эксплуатацию</t>
  </si>
  <si>
    <t>Выполнены проектно-изыскательские работы по реконструкции шлюзов Чебоксарского, Самарского, Городецкого и Саратовского гидроузлов. Начаты работы по реконструкции Самарского гидроузла</t>
  </si>
  <si>
    <t>Выполнены инженерно-геодезические изыскания и проектные работы</t>
  </si>
  <si>
    <t>Монтаж трансформатора № 2 на подстанции НС-33, начато изготовление ремонтных затворов всасывающих труб - 88%, выполнены работы по замене сети и электроосвещения машинного зала на                            НС-32</t>
  </si>
  <si>
    <t>Изготовление ремонтных затворов верхней и  нижней голов - 90%, сеть электроснабжения маяка - 100%, рымных ниш - 75%, пришлюзовых площадок - 20%, начата реконструкция причальных эстакад - 70%, парапетов камеры - 58%</t>
  </si>
  <si>
    <t>Изготовлены металлоконструкции рабочих двустворчатых ворот нижней головы, выполнены монтажные работы, ведется изготовление и монтаж накатного моста с гидроприводом, готовность - 72%</t>
  </si>
  <si>
    <t>Изготовлены рабочие двустворчатые ворота нижней головы, реконструкция ремонтных затворов  - 90%</t>
  </si>
  <si>
    <t>Выполнялись строительно-монтажные и пуско-наладочные работы по шлюзам №№ 2, 6, 8, 12</t>
  </si>
  <si>
    <t>Разработана рабочая документация на реконструкцию кабельных линий на участках шлюз 11 - шлюз 12, Донской узел - Диспетчер ДРГСиС, Волжский УС - Донской УС. Строительство береговой р/ст. Красноармейск - Диспетчер</t>
  </si>
  <si>
    <t>Выполнены проектно-изыскательские и топографические работы под размещение антенн -фидерных устройств</t>
  </si>
  <si>
    <t>Разработана  проектная документация на участок Архангельск-Котлас</t>
  </si>
  <si>
    <t xml:space="preserve">Выполнялись  работы по реконструкции водосбросной плотины № 25 (ледосбросной и водосбросной частей)  </t>
  </si>
  <si>
    <t>Выполнен 1 этап проектных работ - разработана проектная документация на реконструкцию гидроузлов №№ 6, 7, 15</t>
  </si>
  <si>
    <t>Выполнены работы по реконструкции узла связи в п. Повенец, технологической линии передачи Медвежьегорск - Повенец - шлюз № 5 - Сосновец, узлового ретрансляторного опорного пункта шлюза № 5</t>
  </si>
  <si>
    <t>Насосная станция № 182  -  проведена замена насосного агрегата  № 1, гидросилового оборудования - 1 агрегат, механического оборудования. Насосные станции  №№ 183, 186 - замена систем откачки проточной части, технического водоснабжеия, откачки дренажных вод</t>
  </si>
  <si>
    <t>Проведены изыскательские работы и разработана проекттная документация по пусковым комплектам № 1 и № 2</t>
  </si>
  <si>
    <t>Работы завершены - выполнена реконструкция двустворчатых ворот камеры  № 12</t>
  </si>
  <si>
    <t>Работы завершены - выполнена реконструкция клапанных затворов камеры № 12</t>
  </si>
  <si>
    <t>Выполнено устройство секций №№ 1-2 ограждающей эстакады (1-й пусковой комплекс)</t>
  </si>
  <si>
    <t>Завершена реконструкция  клапаного затвора шлюза № 10-У</t>
  </si>
  <si>
    <t>Завершена реконструкция аварийных ворот № 105, объект введен в эксплуатацию</t>
  </si>
  <si>
    <t>Выполнение работ по релейной защите и автоматике оборудования ОРУ-110 кв - 60%, монтажу электрооборудования - 31%, приобретении оборудования на второй этап - 80%</t>
  </si>
  <si>
    <t>Проектные работы не проводились, конкурс признан не состоявшимся (протокол № 2 от 24.12.2010 г.)</t>
  </si>
  <si>
    <t xml:space="preserve">  </t>
  </si>
  <si>
    <t>Реконструкция двустворчатых  ворот камер                                             № 11-12   Рыбинского шлюза</t>
  </si>
  <si>
    <t>Выполнен 1 этап проектных работ (инженерные изыскания, разработка разделов проектной документации)</t>
  </si>
  <si>
    <t>1. Реконструкция ИВПП - 96 600 м2;
2. устройство обочин - 13 800 м2;
3. ССО - 1 комплект;
4. устройство очистныех сооружений - 1 шт.;
5. ВДС - 5 000 м.пог.;
6. Ограждения - 8 000 м. пог.;
7. Патрульная дорога - 8 000 м.пог..</t>
  </si>
  <si>
    <t>1. МРД-1  -  31 100 м2;
2. Перрон 115 000 м2.   За счет внебюджетных источников: строительно монтажные работы (аэровокзальный комплекс-100%, перрон-95) монтаж оборудования</t>
  </si>
  <si>
    <t>Развитие международного аэропорта Шереметьево, 1-ая очередь реконструкции (2006 -2009 годы). Этап 4.2,4.3,4.4</t>
  </si>
  <si>
    <t>1. РД - 9331,5 м2;
2. Перрон (МС) - 95 650 м2;
3. ССО - 1 комплект;
4. Средства РТОП - 1 комплект;
5. Спецплощадки - 376 м2;
6. Здание КДП - 1 шт.                                    За счет внебюджетных источников : реконструкция и расширение Терминала-2 в Международном аэропорту Шереметьево , реконструкция инженерной инфраструктуры в секторе Шереметьево-2, реконструкция котельной и мазутонасосного хозяйства  котельной в Шереметьево-2</t>
  </si>
  <si>
    <t xml:space="preserve">1. ИВПП - 109 080 м2;
2. РД - 26 000 м2;
3. Перрон (МС) - 46 000 м2;
4. ССО - 1 комплект;
5. ВДС (коллекторы) - 3 074 м пог.;
6. Реконструкция ТП - 2 шт.     За счет внебюджетных источников ремонт (реконструкция) аэровокзального комплекса
</t>
  </si>
  <si>
    <t xml:space="preserve">1. ИВПП - 13 000 м2;
</t>
  </si>
  <si>
    <t xml:space="preserve">Реконструкция аэродрома аэропорта г. Сочи (Адлер). 2-ой этап  строительства, Краснодарский край </t>
  </si>
  <si>
    <t>1. Устройство искусственных покрытий - 266 970 м2;
2. ВДС - 6 000 м.пог.;
3. Патрульная дорога - 6 000 м.пог.;
4. КДП - 30%;
5. Очистные сооружения:
- №2 - 100 %;
- №3 -30 %.</t>
  </si>
  <si>
    <t xml:space="preserve">Реконструкция аэродрома аэропорта Сочи (Адлер). 3-ий этап строительства, Краснодарский край </t>
  </si>
  <si>
    <t>Оплата выкупленных земельных участков под объектами аэродрома., межевание земельных участков 4 шт.</t>
  </si>
  <si>
    <t>Перечислен аванс на выполнение строительно-монтажных работ.</t>
  </si>
  <si>
    <t>1. АСС - 2 шт.;
2. ССО - 1 комплект;
3. Патрульная дорога - 2 200 м2;
4. Метеооборуд.  - 1 комплект;
5. Средства РТОП - 1 комплект.</t>
  </si>
  <si>
    <t xml:space="preserve">1. РД - 33 500 м2;
2. Очистные сооружения выпуск № 1 - 1 шт;
3. Очистные сооружения выпуск № 2 - 1 шт;
4. ВДС - 7 800 м пог..
</t>
  </si>
  <si>
    <t>1. РД - 44 367 м2;
2. ССО  - 0,8 комплект;
3. ВДС  - 4 354 м пог.;
4 Патрульная дорога - 35 930 м2.</t>
  </si>
  <si>
    <t>1. ИВПП - 10 812 м2.</t>
  </si>
  <si>
    <t xml:space="preserve">1. РД-1 (РД-А) - 5 662 м2;
2. РД-3 (РД-C) - 1 500 м2;
3. РД-4 (РД-D) - 8 000 м2;
4. РД-5(РД-А) - 2 900 м2;
5. МРД - 4 976 м2;
6. Перрон  - 11 253 м2.
</t>
  </si>
  <si>
    <t>Воссановление покрытий ИВПП (3-й этап), РД-4 и пассажирского перрона в составе 1-ой очереди реконструкции аэропорта Магадан</t>
  </si>
  <si>
    <t>Заключение договора подряда на 2010-2011 годы и выплата по нему аванса.</t>
  </si>
  <si>
    <t>1. РД - 4 9032,5 м2;
2. Перрон (МС) - 33 425 м2;
3. АСС - 1 шт.;
4. ССО (РД-4) - 1 комплект;
5. Патрульная дорога - 15 640 м2.</t>
  </si>
  <si>
    <t>Выполнен 1 этап проектных работ (проведение инженерных изысканий, разработка разделов проектной документации)</t>
  </si>
  <si>
    <t>1. Искусственные покрытия, Перрон:
- покрытие перрона, МС плитами ПАГ-14  - 7 954 м2: 
2. ССО: 
- ССО ОМИ "Светлячок" – 1 комплект.
3. Аэродромно-планировочные работы:
- РД-1, перрон;
- Покрытие перрона, МС плитами ПАГ-14 - 14 172,92 м2;
- Покрытие обочин перрона асфальто-бетонном - 1 110 м2;
- Монолитные участки покрытия перрона, МС – 72 м2.
4. Патрульная дрога -  3,43 км;
5. Благоустройство:
-Укрепление откосов посевом трав - 14 864 м2</t>
  </si>
  <si>
    <t>2.23</t>
  </si>
  <si>
    <t>Выполнен 1 этап проектных работ (проведение инженерных изысканий, разработка разделов проектной документации).</t>
  </si>
  <si>
    <t>2.24</t>
  </si>
  <si>
    <t>Реконструкция и развитие аэродрома аэропорта "Краснодар", Краснодарский край</t>
  </si>
  <si>
    <t>2.25</t>
  </si>
  <si>
    <t>Реконструкция аэропортового комплекса (г. Саранск), 1 этап реконструкции. Расширение мест стоянок воздушных судов</t>
  </si>
  <si>
    <t xml:space="preserve">Поставлены технических средств досмотра, в том числе:. Интроскоп для досмотра ручной клади-1 шт.; интроскоп для досмотра багажа и грузов-1 шт.; сканер стационарный -1 шт. </t>
  </si>
  <si>
    <t>Приобретено 3  двухдвигательных воздушных судна типа DA42NG</t>
  </si>
  <si>
    <t>2.31.</t>
  </si>
  <si>
    <t>Приобретено 2 двухдвигательных воздушных судна типа DA42NG и 2 воздушных судна типа Л 410 УВП-Е20</t>
  </si>
  <si>
    <t>2.32.</t>
  </si>
  <si>
    <t>Поставка 3 специализированных тренажеров для подготовки специалистов</t>
  </si>
  <si>
    <t xml:space="preserve">Поставка 4 шт. специализированных тренажеров для подготовки специалистов </t>
  </si>
  <si>
    <t xml:space="preserve">Поставка 7 шт. специализированных тренажеров для подготовки специалистов </t>
  </si>
  <si>
    <t>2.36.</t>
  </si>
  <si>
    <t xml:space="preserve">Поставка 1 тренажера экипажа вертолета Ми-8МТВ </t>
  </si>
  <si>
    <t>Поставка 1 тренажера экипажа вертолета Ми-8МТВ</t>
  </si>
  <si>
    <t>Выполнены работы по разработке проектной документации</t>
  </si>
  <si>
    <t>СМР: 1) Водостоки- укладка коллекторов  № 1-6 трубами 6 427 м; ИВПП- 62 580м2; 2) Наружние в/в сети на 10 Вк и н/в сети 0,4 кВ- 10,94 км -кабели -10,38 км; Оборудование: 1) силовое электрооборудование, 1 комплект, трансформаторные подстанции ТП-КНС - 1 комплект, силовое электрооборудование- 1 комплект</t>
  </si>
  <si>
    <t xml:space="preserve">техническое перевооружение базового склада ГСМ </t>
  </si>
  <si>
    <t>Выполнены проектные работы</t>
  </si>
  <si>
    <t>строительство аэропортового комплекса (информация по видам работ не представлена)</t>
  </si>
  <si>
    <t xml:space="preserve">Реконструкция инженерных сооружений аэропортового
 комплекса "Бесовец"
 (г. Петрозаводск, Республика Карелия)      </t>
  </si>
  <si>
    <t>Выполнены землеустроительные работы</t>
  </si>
  <si>
    <t>36 шт.</t>
  </si>
  <si>
    <t>х</t>
  </si>
  <si>
    <t>(наименование мероприятия, стройки, объекта)</t>
  </si>
  <si>
    <t xml:space="preserve">За счет бюджетных средств: 1. Проложена кабельная канализация светосигнального оборудования, связь, электрика из труб – 28 617,3 п.м; 2. Устроена водосточно-дренажная сеть из труб  - 549,1 п.м; 3. Укладка покрытий  -19 317,8 м2; 4. Устройство аварийно-спасательной станции: устройство стен подвала СТМ1  -14 шт.;            За счет внебюджетных источников:1. Построен и введен в эксплуатацию транспортный топливопровод Ду 2x350 протяженностью 5 км с пропускной способностью 1000 куб.м./час; Проводится реконструкция здания аэровокзала, терминал Т-1. реконструировано 135 936 кв.м.;6. Построены и введены в эксплуатацию две новые трансформаторные подстанции общей мощностью 11,2 МВА; </t>
  </si>
  <si>
    <t>1. ИВПП (реконструкция несущей части - 1300 м):
- несущее покрытие - 57 600 м2;
- отмостка - 3 800 м2;
- укрепляемый участок - 2 250 м2;
2. Удлиняемая часть ИВПП (устройство а/б покрытия - 100 м):
- несущее покрытие - 42 495 м2;
- отмостка - 2 951 м2;
- укрепляемый участок - 2 250 м2;
3. РД-1 (устройство а/б покрытия) - 6 021 м2;
4. Перрон (устройство а/б покрытия):
- устройство нижнего слоя - 19 738 м2;
- устройство верхнего слоя - 21 980 м2;
5. КДП (устройство фундамента)  100%;
6. Стартовая АСС (устройство фундамента) - 100%. Бюджет субъекта:, разработана проектно-сметная документация, и получено положительное заключение государственной экспертизы.</t>
  </si>
  <si>
    <t>Перечень выполняемых (выполненных) инвестиционных проектов (строек и объектов), реализуемых в рамках федеральной целевой программы 
в 2010 году</t>
  </si>
  <si>
    <t>Кассовые 
расходы 
госзаказ-чика за 2010 г.</t>
  </si>
  <si>
    <t>Фактичес-кие расхо-ды за 2010 г.</t>
  </si>
  <si>
    <t>Техничес-кая готов-ность по итогам 2010 г., %%</t>
  </si>
  <si>
    <t>Выполненные работы за 2010 год
(в натуральных показателях)</t>
  </si>
  <si>
    <t>Создание сухогрузного района морского порта Тамань
   проектные работы</t>
  </si>
  <si>
    <t>По проекту разработан и согласован со всеми заинтересованными Департаментами Минтранса России проект технического задания на разработку проектной документации. В декабре 2010 года объявлен кнкурс на разработку проектной документации.</t>
  </si>
  <si>
    <t>Развитие транспортного узла "Восточный - Находка" (Приморский край)
    проектные работы</t>
  </si>
  <si>
    <t>Завешена разработка проектной документации по 1 этапу проектирования. По проекту разработан и согласован со всеми заинтересованными Департаментами Минтранса России проект технического задания на разработку проектной документации.</t>
  </si>
  <si>
    <t>Развитие мультимодального транспортно-логистического узла "Ростовский универсальный порт"
     проектные работы</t>
  </si>
  <si>
    <t>Выполнены 1-6 эжтапы проектных работ (согласно госконтракту). В декабре 2010г. Проектная документация представлена на рассмотрение в ФГУ "Главгосэкспертиза России".</t>
  </si>
  <si>
    <t>Выполнены 2-6 эжтапы проектных работ (согласно госконтракту). В ноябре 2010г. проектная документация представлена на рассмотрение в ФГУ "Главгосэкспертиза России".</t>
  </si>
  <si>
    <t>По проекту разработан и согласован со всеми заинтересованными Департаментами Минтранса России проект технического задания на разработку проектной документации.</t>
  </si>
  <si>
    <t xml:space="preserve">Выполнен 2 этап пректных работ. В ноябре проектная документация по 4 объектам направлена на рассмотрение в ФГУ "Главгосэкспертиза России". В декабре 2010 года заключен контракт на разработку проектной документации по ж/д парку "Б" ж/д станции Новороссийск.  </t>
  </si>
  <si>
    <t>В августе 2010 года закончена разработка проектной документации по объекту и получено положительное заключение ФГУ "Главгосэкспертиза России".  В 4 квартале 2010 года проведены конкурсные процедуры по выбору подрядчика и в декабре заключен контракт на строительство объекта.</t>
  </si>
  <si>
    <t xml:space="preserve">Реконструкция ведомственной технологической связи Московского бассейна
</t>
  </si>
  <si>
    <t xml:space="preserve">     проектные работы
</t>
  </si>
  <si>
    <t xml:space="preserve">     строительство
</t>
  </si>
  <si>
    <t xml:space="preserve">ФГУ "Беломорско-Онежское ГБУВПиС",
г. Медвежьегорск, Карелия
</t>
  </si>
  <si>
    <t xml:space="preserve">Федеральное государственное учреждение "Дирекция по строительству и реконструкции автомобильных дорог Черноморского побережья Федерального дорожного агентства", г.Сочи, Краснодарский край
</t>
  </si>
  <si>
    <t xml:space="preserve">Строительство автомобильной транспортной развязки «Аэропорт» в двух уровнях (км 2) на автомобильной дороге Адлер (автомобильная дорога Джубга – Сочи) – Красная Поляна  (проектные и изыскательские работы, строительство), Краснодарский край 
</t>
  </si>
  <si>
    <t xml:space="preserve">Реконструкция автомобильной дороги М-5 "Урал" - от Москвы через Рязань, Пензу, Самару, Уфу до Челябинска на участке,  км 1820+233 - км 1829+000 в Челябинской области
</t>
  </si>
  <si>
    <t xml:space="preserve">Реконструкция автомобильной дороги М-29  «Кавказ» - из Краснодара (от Павловской)  через Грозный, Махачкалу до границы с Азербайджанской  Республикой км 112 - км127, Краснодарский край
</t>
  </si>
  <si>
    <t xml:space="preserve">Устройство искусственного электроосвещения на автомобильной дороге А-144 Курск - Воронеж - Борисоглебск до магистрали "Каспий" на участке км 12+800 - км 14+150 н.п. Подлесное, км 15+190 - км 17+180 н.п. Клюква, Курская область
</t>
  </si>
  <si>
    <t xml:space="preserve">Устройство искусственного электроосвещения на автомобильной дороге 1Р 132 Калуга - Тула - Михайлов - Рязань на участках км 131+955 - км 133+365 н.п.Волынцево, км 138+775 - км 140+939 н.п.Анишино, км 143+165 - км 144+265 н.п. Богоявленка, км 149+005 - км 150+105 н.п. Засечный, Тульская область
</t>
  </si>
  <si>
    <t xml:space="preserve">Устройство искусственного электроосвещения на автомобильной дороге М-4 "Дон" - от Москвы через Воронеж, Ростов-на-Дону, Краснодар до Новороссийска на транспортных развязках км 473+100 с. Петровское, км 486+050 с. Н.Животинное, участках км 661+675 - км 662+820 с. Александровка Донская, км 667+870 - км 669+990 с. Заосередние сады, км 465+100 - км 465+600 с. Сенновские выселки, км 469+150 - км 470+500 с. Ямань, Воронежская область
</t>
  </si>
  <si>
    <t xml:space="preserve">Федеральное государственное учреждение "Федеральное управление автомобильных дорог "Черноземье" Федерального дорожного агентства", г.Воронеж
</t>
  </si>
  <si>
    <t xml:space="preserve">Устройство искусственного электроосвещения на автомобильной дороге Рублево-Успенское шоссе на участках км 25+550 - км 29+615, подъезд к с.Барвиха км 0+480 - км 8+057, Московская область
</t>
  </si>
  <si>
    <t xml:space="preserve">Устройство искусственного электроосвещения на автомобильной дороге М-9 "Балтия" - от Москвы через Волоколамск до границы с Латвийской Республикой (на Ригу) на участках км 131+400 - км 131+900 н.п. Афанасово, км 153+000 - км 153+300 н.п. Княжьи Горы, Московская область
</t>
  </si>
  <si>
    <t xml:space="preserve">Устройство искусственного электроосвещения на автомобильной дороге М-8 "Холмогоры" - от Москвы через Ярославль, Вологду до Архангельска на участках км 300+000 - км 300+600 д.Ям, км 305+200 - км 306+500 д.Костюшино, км 309+100 - км 310+300 д.Туфаново, км 323+000 - км 323+400 д.Звонкая, км 326+400 - км 327+300 д.Кузьмино, км 328+500 - км 328+800 д.Ростилово, Ярославская область
</t>
  </si>
  <si>
    <t xml:space="preserve">Федеральное государственное учреждение "Управление автомобильной магистрали Москва - Архангельск Федерального дорожного агентства", г.Вологда
</t>
  </si>
  <si>
    <t xml:space="preserve">Строительство пешеходного перехода в разных уровнях на км 1216 автомобильной дороги М-8 «Холмогоры» - от Москвы через Ярославль, Вологду до Архангельска, Архангельская область
</t>
  </si>
  <si>
    <t xml:space="preserve">Федеральное государственное учреждение "Управление автомобильной магистрали Санкт-Петербург - Мурманск Федерального дорожного агентства"
</t>
  </si>
  <si>
    <t xml:space="preserve">Устройство искусственного электроосвещения на автомобильной дороге М-18 "Кола" - от Санкт-Петербурга через Петрозаводск, Мурманск, Печенгу до границы с Норвегией (международный автомобильный пункт пропуска "Борисоглебск") на участках 1392+300 - км 1393+300 н.п. Дровяное, км 1484+300 - км 1484+900 н.п. Титовка, км 1509+800 - км 1511+800 н.п. Спутник, км 1538+000 - км 1541+200 н.п. Заполярный, Мурманская область
</t>
  </si>
  <si>
    <t xml:space="preserve">Устройство искусственного электроосвещения на автомобильной дороге А-155 Черкесск - Домбай до границы с Республикой Грузия с подъездами к международному центру отдыха "Архыз" и к специализированной астрофизической обсерватории Российской академии наук на участке км 24+640 – км 26+400 (км 90+240 – км 92+000) с. Важное, Карачаево-Черкесская Республика
</t>
  </si>
  <si>
    <t xml:space="preserve">Федеральное государственное учреждение "Управление федеральных автомобильных  дорог по Краснодарскому краю Федерального дорожного агентства", г.Краснодар
</t>
  </si>
  <si>
    <t xml:space="preserve">Строительство стационарного пункта весового контроля на автомобильной дороге М-27 Джубга - Сочи до границы с Республикой Грузия (на Тбилиси, Баку) км 125+550, Краснодарский край
</t>
  </si>
  <si>
    <t xml:space="preserve">Строительство стационарного пункта весового контроля на автомобильной дороге Адлер (автомобильная дорога Джубга - Сочи) 
- Красная Поляна км 28+200, Краснодарский край
</t>
  </si>
  <si>
    <t xml:space="preserve">Федеральное государственное учреждение "Управление автомобильной магистрали Самара - Уфа - Челябинск Федерального дорожного агентства"
</t>
  </si>
  <si>
    <t xml:space="preserve">Устройство искусственного электроосвещения на автомобильной дороге А-151 Цивильск - Ульяновск на участках км 0+000 - км 1+470 н.п.Цивильск, км 26+675 - км 27+125 н.п.М.Андреевка, км 35+083 - км 35+993 н.п.Шихазаны, км 39+875 - км 42+410 г.Канаш, км 43+380 - км 44+525 г.Канаш в Чувашской Республике
</t>
  </si>
  <si>
    <t xml:space="preserve">Устройство искусственного электроосвещения на автомобильной дороге М-7 "Волга" - от Москвы через Владимир, Нижний Новгород, Казань до Уфы на участках км 424+000 - км 425+605,  км 519+000 - км 521+140, км 532+500 - км 534+000, км 641+180 - км 642+590, км 645+650 - км 650+550, км 654+240 - км 660+200, Нижегородская область, Чувашская Республика
</t>
  </si>
  <si>
    <t xml:space="preserve">Установка осевого барьерного ограждения на автомобильной дороге М-5 "Урал" - от Москвы через Рязань, Пензу, Самару, Уфу до Челябинска, подъезд к городу Ульяновск на участке км 198+835 - км 212+564, Ульяновская область
</t>
  </si>
  <si>
    <t xml:space="preserve">Устройство искусственного электроосвещения на автомобильной дороге М-51 "Байкал" - от Челябинска через Курган, Омск, Новосибирск, Кемерово, Красноярск, Иркутск, Улан-Удэ до Читы, Подъезд к городу Тюмень на участке км 193+100 - км 193+700 н.п. Патрушево, Тюменская область
</t>
  </si>
  <si>
    <t xml:space="preserve">Устройство надземного пешеходного перехода на автомобильной дороге 1Р 242 Пермь - Екатеринбург км 334+210, Свердловская область
</t>
  </si>
  <si>
    <t>Строительство автомобильной дороги "Амур" Чита-Хабаровск км 1906 - км 1922 (II стадия), Еврейская автономная область</t>
  </si>
  <si>
    <t>37,1%</t>
  </si>
  <si>
    <t>51,6%</t>
  </si>
  <si>
    <t>49,4%</t>
  </si>
  <si>
    <t xml:space="preserve">Строительство автомобильной дороги М-53 "Байкал" Новосибирск - Кемерово - Красноярск - Иркутск на участке км 1296 - км 1320 в Иркутской области (IV пусковой комплекс) </t>
  </si>
  <si>
    <t>87,4%</t>
  </si>
  <si>
    <t>Проектная документация утверждена.</t>
  </si>
  <si>
    <t>Проектная документация утверждена. Получена экономия по результатам размещения госзаказа.</t>
  </si>
  <si>
    <t>Объект введен в эксплуатацию</t>
  </si>
  <si>
    <t>Московская область</t>
  </si>
  <si>
    <t xml:space="preserve">Подъезд к г. Жуковский (ЛИИ им. Громова) от автомобильной дороги М-5 "Урал" ( Московская обл, Раменский р-н, г. Жуковский) </t>
  </si>
  <si>
    <t>82,1%</t>
  </si>
  <si>
    <t>Реконструкция ул. Депутатской (от ул. Андропова до ул. Первомайская) в г. Ярославле</t>
  </si>
  <si>
    <t>Реконструкция подъезда к плотине Ирганайской ГЭС на участке автодороги Буйнакск-Кизилюрт от южного портала Гимринского автодорожного тоннеля (в составе автодорожного маршрута Махачкала-Буйнакск-Гимры-Чирката-Сагринский мост-Тлох-Ботлих)</t>
  </si>
  <si>
    <t>Бюджетные инвестиции, всего:</t>
  </si>
  <si>
    <t>Всего по Подпрограмме:</t>
  </si>
  <si>
    <t>В связи с неурегулированностью взаимоотношений частных инвесторов и Адиминстрации Свердловской области, реализация объекта перенесена на более поздний срок. В Перечне строек и объектов на 2010 г. данный объект отсутствует.</t>
  </si>
  <si>
    <t xml:space="preserve">Строительство второго пускового комплекса от ст.  Правая Лена с совмещенным  мостовым переходом через р.  Лену в районе г. Якутска до
 ст. Якутский речной порт (левый берег) в Республике  Саха (Якутия)
</t>
  </si>
  <si>
    <t xml:space="preserve">В соответствии с последними решениями по реализации проекта "Урал-промышленный - Урал-полярный" в 2010 году средства инвестора на реализацию указанных мероприятий направлены не были. Соовтетствующие предложения по корректировке ФЦП в части переноса начала реализации указанного мероприятия с 2015 года направлены Росжелдором 17.11.2010.  </t>
  </si>
  <si>
    <t xml:space="preserve">В соответствии с последними решениями по реализации проекта "Урал-промышленный - Урал-полярный" в 2010 году средства бюджета Ямало-Ненецкого автономного округа на реализацию указанных мероприятий направлены не были. Соовтетствующие предложения по корректировке ФЦП в части переноса начала реализации указанного мероприятия с 2015 года направлены Росжелдором 17.11.2010.  </t>
  </si>
  <si>
    <t>В связи с отсутствием финансирования за счет средств федерального бюджета, в 2010 году средства ВУЗов на реализацию мероприятий не направлялись. В соовтетствии с предложениями Росжелдора по корректировке ФЦП от 17.11.2010 указанные средства предлагается перенести на последующие периоды</t>
  </si>
  <si>
    <t>Строительство специализированных портовых терминалов и объектов инфраструктуры порта Азов</t>
  </si>
  <si>
    <t xml:space="preserve">Введено в эксплуатацию 63,41  км- станционных путей, 103,61 км - вторых путей, в том числе 23,86 км - на перегоне Киевский -Варениковская. Сданы в эксплуатацию следующие объекты. 1) Первый пусковой комплекс станции Бабаево и 1 очередь реконструкции  станции Автово Октябрьской железной дороги.  2) Введен в эксплуатацию путепровод на станции Череповец-1 Северной железной дороги. 3) 4-х участка оборудованы диспетчерской централизацией и диспетчерского контроля:  Павловский Посад-Петушки Московской железной дороги (58 км), Инта-Воркута Северной ж.д. (294 км), Челябинск-Кропачево Южно-Уральской  ж.д. (1 пусковой комплекс 196,03 км), Махачкала – Самур Северо-Кавказской ж.д. (14 перегонов АДК СЦБ), выполнен пусковой комплекс по оборудованию диспетчерской централизацией участка Октябрьск – Кряж Куйбышевской ж.д. (76,2 км).  4) Введена подстанция на ст. Полосухино.   Выполнены работы по развитию припортовой ст. Кавказ и пунктов пропуска Чернышевское и Забайкальск. </t>
  </si>
  <si>
    <t>За  2010 год  введено 42,84 км -вторых путей, в том числе: 14,58 км вторых путей с электрификацией на перегонах Стекольный – Новолисино  (3,39 км),  Новолисино – Владимирская   (7,99 км), Фрезерный – Гатчина (3,2 км);   28,26 км вторых путей без электрификации  на участках Гатчина – Войсковицы (3,2 км), Елизаветино – Кикерино (6,7 км), 135 км – Котлы 2 (14,04 км),  Керстово – 135 км (4,32 км);  3 тяговые подстанции (Гатчина, Новолисино, Мга); 141 стрелка, оборудованная электрической централизацией; 37,1 км, оборудованных автоблокировкой; 10 пунктов обогрева и др.</t>
  </si>
  <si>
    <t>Введены в эксплуатацию ж/д мосты «Литер Г» и «Литер В» через Обводный канал в Санкт-Петербурге, закончены работы по консервации Навагинского тоннеля на Северо-Кавказской ж.д. Введены в эксплуатацию мостовые переходы через р. Москву  на 16 км 1 и 2 путей линии Москва – Курск, через реку Ока 107 км 2 пути участка Москва – Ожерелье, Малый Новороссийский тоннель на Северо-Кавказской ж.д.,  мост через р. Чуна 124 км линии Тайшет – Лена Восточно-Сибирской ж.д..</t>
  </si>
  <si>
    <t xml:space="preserve">В 2010 году выполнена задача по укладке верхнего строения пути до станции Кердем, завершены работы по отсыпке земляного полотна и строительству искусственных сооружений, ведутся работы по строительству служебных зданий и сооружений на станциях и разъездах, устройству систем СЦБ, связи и энергетики. На участке Кердем – Н. Бестях закончены работы по рубке просеки, отсыпке притрассовой автодороги, вскрыше карьеров. Развернуты работы по отсыпке земляного полотна , строительству искусственных сооружений, ведется строительство зданий на станции Н. Бестях. По сегодняшний день выполнено: 1. отсыпка земполотна – 5 635,2 м3 2. построено 12 мостов 3. уложено 96 км ВСП
</t>
  </si>
  <si>
    <t>В связи с тем, что до настоящего времени Правительством Российской Федерации не принято окончательное решение относительно реализации проекта в части выбора оптимального технического решения организации транспортного сообщения через р. Лена, в 2010 году внебюджетные источники на реализацию мероприятия направлены не были. В соовтетствии с предложениями Росжелдора по корректировке ФЦП от 17.11.2010 указанные средства предлагается перенести на 2011 год</t>
  </si>
  <si>
    <t xml:space="preserve">Всего 686 единиц МВПС, в том числе приобретено 677 вагонов и модернизировано 9 вагонов. В 2010 году средства бюджетов субъектов РФ на реализацию указанных мероприятий направлены не были. Соовтетствующие предложения по корректировке ФЦП направлены Росжелдором 17.11.2010.  </t>
  </si>
  <si>
    <t xml:space="preserve">Выполнены проектные работы  по следующим объектам: Строительство моторвагонного депо на станции Александров; Реконструкция участка Домодедово (Авиационная) – Аэропорт. Строительство дополнительных главных путей; Развитие Ярославского направления Москва – Мытищи с реконструкцией ст. Лосиноостровская в пассажирскую. В 2010 году средства бюджетов Москвы и Московской области на реализацию указанных мероприятий направлены не были. Соовтетствующие предложения по корректировке ФЦП направлены Росжелдором 17.11.2010.  </t>
  </si>
  <si>
    <t>Всего 1220 локомотивов (994 единиц - по ФЦП), в том числе: приобретено 393 локомотива и модернизировано - 827 единицы.</t>
  </si>
  <si>
    <t>Выполнено 28 ПИР и введены в эксплуатацию модернизированные и вновь смонтированные системы ТСО на 43-х объектах ОАО «РЖД». В их числе: 2 участка на направлении Москва – Санкт-Петербург (Колпино - Торфяное и Мстинский мост-Окуловка), 16 ж.д. вокзалов, 4 административных здания, 6 мостов, 3 парка станций, 2 парка отстоя пассажирских вагонов, 1 вагонное депо, 2 локомотивных депо,  1 дом связи, тяговая подстанция и др.</t>
  </si>
  <si>
    <t>Введены в эксплуатацию 52,6 км вторых путей на перегонах Хутуны – Куберле (10,9 км), Ельмут – Пролетарская (19,8 км) и Величковка – Ангелинская (21,9 км) и и  11,4 км - станционных путей  на этих же перегонах.   Выполнены задельные работы  по первоочередным  перегонам Чилеково – Гремячая, Песчанокопская – Белоглинская, Белоглинская – Ея.</t>
  </si>
  <si>
    <t xml:space="preserve">Завершены все строительно-монтажные работы на объекте (остов здания, кровля, установка окон, внутренняя канализация, наружный водопровод, питающие сети, внутреннее электроснабжение, отделочные работы, фасад, трансформаторные подстанции, оборудование для реконструкции питающей сети, наружная теплотрасса, водопровод, сети электроснабжения). 30 ноября 2010 года объект введен в эксплуатацию.
</t>
  </si>
  <si>
    <t>Объем выполненных работ - 71,6 % от годового лимита финансирования</t>
  </si>
  <si>
    <t>Объем выполненных работ - 95 % от годового лимита финансирования</t>
  </si>
  <si>
    <t>95,3%</t>
  </si>
  <si>
    <t>Объем выполненных работ - 82,3 % от годового лимита финансирования</t>
  </si>
  <si>
    <t>35,4%</t>
  </si>
  <si>
    <t>Объект передан ГК"Автодор"</t>
  </si>
  <si>
    <t>Объем выполненных работ - 100 % от годового лимита финансирования</t>
  </si>
  <si>
    <t>100%</t>
  </si>
  <si>
    <t>Объект передан ГК"Автодор". Ввод в эксплуатацию должна осуществить ГК "Автодор"</t>
  </si>
  <si>
    <t>Объект передан ГК"Автодор". Объект введен в эксплуатацию.</t>
  </si>
  <si>
    <t>41,5%</t>
  </si>
  <si>
    <t>Объект передан ГК"Автодор".</t>
  </si>
  <si>
    <t>24,5%</t>
  </si>
  <si>
    <t>71,1%</t>
  </si>
  <si>
    <t>Объект передан ГК"Автодор". Объект введен в эксплуатацию.Получена экономия по результатам размещения госзаказа.</t>
  </si>
  <si>
    <t>38,4%</t>
  </si>
  <si>
    <t>49%</t>
  </si>
  <si>
    <t>85,1%</t>
  </si>
  <si>
    <t>66,4%</t>
  </si>
  <si>
    <t>71,9%</t>
  </si>
  <si>
    <t>Объем выполненных работ - 52,5 % от годового лимита финансирования</t>
  </si>
  <si>
    <t>35,8%</t>
  </si>
  <si>
    <t>Выполнение 68,5% Причиной неосвоения является несоблюдение Администрацией Краснодарского края сроков изъятия земельных участков и недвижимого имущества, расположенного на них и  длительных сроках проведения оценки  изъятого имущества и предоставления других участков в счет компенсации изъятых.  Остаток выплачен авансом.</t>
  </si>
  <si>
    <t>7%</t>
  </si>
  <si>
    <t>Выполнение 22,6% Причиной неосвоения является несоблюдение Администрацией Краснодарского края сроков изъятия земельных участков и недвижимого имущества, расположенного на них и  длительных сроках проведения оценки  изъятого имущества и предоставления других участков в счет компенсации изъятых.  Остаток выплачен авансом.</t>
  </si>
  <si>
    <t>26,9%</t>
  </si>
  <si>
    <t>Объем выполненных работ - 98,4 % от годового лимита финансирования</t>
  </si>
  <si>
    <t>49,8%</t>
  </si>
  <si>
    <t>Объем выполненных работ - 99,5 % от годового лимита финансирования</t>
  </si>
  <si>
    <t>39,7%</t>
  </si>
  <si>
    <t>Объем выполненных работ - 99,3 % от годового лимита финансирования</t>
  </si>
  <si>
    <t>25,8%</t>
  </si>
  <si>
    <t>Объем выполненных работ - 58,1 % от годового лимита финансирования. Остаток средств израсходован на авансирование.</t>
  </si>
  <si>
    <t>Строительство и реконструкция автомобильной дороги М-27 Джубга – Сочи до границы с Республикой Грузия (на Тбилиси, Баку) на участке между транспортными развязками км 202+600 "Голубые Дали" и км 204+000 "Адлерское кольцо", Адлерский район, г. Сочи (ул. Ленина)</t>
  </si>
  <si>
    <t>7,9%</t>
  </si>
  <si>
    <t>Выполнение 53,0% .Причиной неосвоения является несоблюдение Администрацией Краснодарского края сроков изъятия земельных участков и недвижимого имущества, расположенного на них и  длительных сроках проведения оценки  изъятого имущества и предоставления других участков в счет компенсации изъятых.  Остаток выплачен авансом.</t>
  </si>
  <si>
    <t>Выполнение 78,4%. Причиной неосвоения является несоблюдение Администрацией Краснодарского края сроков изъятия земельных участков и недвижимого имущества, расположенного на них и  длительных сроках проведения оценки  изъятого имущества и предоставления других участков в счет компенсации изъятых.  Остаток выплачен авансом.</t>
  </si>
  <si>
    <t>6,6%</t>
  </si>
  <si>
    <t xml:space="preserve">Строительство автомобильной транспортной развязки «Аэропорт» в двух уровнях (км 2) на автомобильной дороге Адлер (автомобильная дорога Джубга – Сочи) – Красная Поляна </t>
  </si>
  <si>
    <t>Объем выполненных работ - 23,9 % от годового лимита финансирования</t>
  </si>
  <si>
    <t>8,1%</t>
  </si>
  <si>
    <t>Выполнение 23,8% Причиной неосвоения является несоблюдение Администрацией Краснодарского края сроков изъятия земельных участков и недвижимого имущества, расположенного на них и  длительных сроках проведения оценки  изъятого имущества и предоставления других участков в счет компенсации изъятых, а так же задержка ГК «Олимпстрой» утверждения документации по планировке территории под строительство  Олимпийских объектов. Остаток выплачен авансом.</t>
  </si>
  <si>
    <t>Объем выполненных работ - 28,5 % от годового лимита финансирования</t>
  </si>
  <si>
    <t>63,8%</t>
  </si>
  <si>
    <t>Выполнение 74,1% Остаток выплачен авансом.</t>
  </si>
  <si>
    <t>1,2%</t>
  </si>
  <si>
    <t>Выполнение 1,2 % Причиной неосвоения является несоблюдение Администрацией Краснодарского края сроков изъятия земельных участков и недвижимого имущества, расположенного на них и  длительных сроках проведения оценки  изъятого имущества и предоставления других участков в счет компенсации изъятых, а так же задержка ГК «Олимпстрой» утверждения документации по планировке территории под строительство  Олимпийских объектов. Остаток выплачен авансом.</t>
  </si>
  <si>
    <t>1,6%</t>
  </si>
  <si>
    <t>Выполнение 2,5% Причиной неосвоения является несоблюдение Администрацией Краснодарского края сроков изъятия земельных участков и недвижимого имущества, расположенного на них и  длительных сроках проведения оценки  изъятого имущества и предоставления других участков в счет компенсации изъятых, а так же задержка ГК «Олимпстрой» утверждения документации по планировке территории под строительство  Олимпийских объектов. Остаток выплачен авансом.</t>
  </si>
  <si>
    <t>Строительство и реконструкция участков автомобильной дороги от Санкт-Петербурга через Приозерск, Сортавалу до Петрозаводска. Строительство автомобильной дороги от Санкт-Петербурга через Приозерск, Сортавалу до Петрозаводска, включающей строящийся участок от Кольцевой автомобильной дороги вокруг г. Санкт-Петербурга через Скотное до автомобильной дороги Магистральная, на участке км 408 - км 424, Республика Карелия</t>
  </si>
  <si>
    <t>7,5%</t>
  </si>
  <si>
    <t>Объем выполненных работ - 99,8 % от годового лимита финансирования</t>
  </si>
  <si>
    <t>Строительство и реконструкция участков автомобильной дороги от Санкт-Петербурга через Приозерск, Сортавалу до Петрозаводска. Строительство автомобильной дороги от Санкт-Петербурга через Приозерск, Сортавалу до Петрозаводска, включающей строящийся участок от Кольцевой автомобильной дороги вокруг г. Санкт-Петербурга через Скотное до автомобильной дороги Магистральная I очередь в Ленинградской области</t>
  </si>
  <si>
    <t>5,7%</t>
  </si>
  <si>
    <t>Строительство и реконструкция участков автомобильной дороги от Санкт-Петербурга через Приозерск, Сортавалу до Петрозаводска. Строительство автомобильной дороги от Санкт-Петербурга через Приозерск, Сортавалу до Петрозаводска, включающей строящийся участок от Кольцевой автомобильной дороги вокруг г. Санкт-Петербурга через Скотное до автомобильной дороги Магистральная II очередь в Ленинградской области</t>
  </si>
  <si>
    <t>Объем выполненных работ - 79,9 % от годового лимита финансирования</t>
  </si>
  <si>
    <t>4,1%</t>
  </si>
  <si>
    <t>Объем выполненных работ - 44,9 % от годового лимита финансирования. Выплачен аванс.</t>
  </si>
  <si>
    <t>Объект введен в эксплуатацию.</t>
  </si>
  <si>
    <t>21,9%</t>
  </si>
  <si>
    <t>52,4%</t>
  </si>
  <si>
    <t>Объем выполненных работ - 99,7 % от годового лимита финансирования</t>
  </si>
  <si>
    <t>86,7%</t>
  </si>
  <si>
    <t>Объем выполненных работ - 99,9 % от годового лимита финансирования</t>
  </si>
  <si>
    <t>Строительство автомобильной дороги Подъезд к городу Оренбург от автомобильной дороги М-5 "Урал" на участке км 96 - км 147, Самарская область</t>
  </si>
  <si>
    <t>Объем выполненных работ - 37,5 % от годового лимита финансирования. Экономия компенсационных выплат за перенос ЛЭП. Остаток средств возвращен в бюджет.</t>
  </si>
  <si>
    <t>16,3%</t>
  </si>
  <si>
    <t>Объем выполненных работ - 38,3 % от годового лимита финансирования. Неосвоение по причине позднего поступления средств. Остаток выплачен авансом.</t>
  </si>
  <si>
    <t>6,7%</t>
  </si>
  <si>
    <t>Объем выполненных работ - 35,9 % от годового лимита финансирования. Неосвоение по причине позднего поступления средств. Остаток выплачен авансом.</t>
  </si>
  <si>
    <t>Объем выполненных работ - 96,3 % от годового лимита финансирования</t>
  </si>
  <si>
    <t>46,9%</t>
  </si>
  <si>
    <t>Объем выполненных работ - 60 % от годового лимита финансирования. Неосвоение по причине позднего поступления средств. Остаток выплачен авансом.</t>
  </si>
  <si>
    <t>18,1%</t>
  </si>
  <si>
    <t>82,7%</t>
  </si>
  <si>
    <t>82,8%</t>
  </si>
  <si>
    <t>20,9%</t>
  </si>
  <si>
    <t>92,9%</t>
  </si>
  <si>
    <t>Объем выполненных работ - 99,2 % от годового лимита финансирования</t>
  </si>
  <si>
    <t>Реконструкция автомобильной дороги  "Подъезд к г. Пермь от магистрали М-7 "Волга", км 471+669 - км 474+281 в Пермском крае"</t>
  </si>
  <si>
    <t>Объем выполненных работ - 97,2 % от годового лимита финансирования</t>
  </si>
  <si>
    <t>Строительство и реконструкция автомобильной дороги М-8 "Холмогоры" от Москвы через Ярославль, Вологду до Архангельска на участке км 715+000 - км 737+000 (Обход г.Вельска) в Архангельской области</t>
  </si>
  <si>
    <t>8,6%</t>
  </si>
  <si>
    <t>Строительство автомобильной дороги М-8 "Холмогоры" - от Москвы через Ярославль, Вологду до Архангельска на участке км 737+000 - км 755+000  в Архангельской области</t>
  </si>
  <si>
    <t>18,2%</t>
  </si>
  <si>
    <t>Объем выполненных работ - 65,2 % от годового лимита финансирования</t>
  </si>
  <si>
    <t>42,7%</t>
  </si>
  <si>
    <t>Объем выполненных работ - 61,2 % от годового лимита финансирования</t>
  </si>
  <si>
    <t>10,5%</t>
  </si>
  <si>
    <t>Объект введен в эксплуатацию по II стадии строительства.</t>
  </si>
  <si>
    <t>Объем выполненных работ - 53,2 % от годового лимита финансирования</t>
  </si>
  <si>
    <t>Реконструкция автомобильной дороги "Колыма" - строящаяся дорога от Якутска до Магадана км 603 - км 632, Республика Саха (Якутия)</t>
  </si>
  <si>
    <t>2,5%</t>
  </si>
  <si>
    <t>Объем выполненных работ - 8,1 % от годового лимита финансирования</t>
  </si>
  <si>
    <t>Объем выполненных работ - 81,2 % от годового лимита финансирования</t>
  </si>
  <si>
    <t xml:space="preserve">Первая очередь строительства кольцевой автомобильной дороги вокруг г.Санкт-Петербурга на участке от Приозерского шоссе до автомобильной дороги "Россия" </t>
  </si>
  <si>
    <t>97,6 %</t>
  </si>
  <si>
    <t>Объем выполненных работ - 31,5 % от годового лимита финансирования</t>
  </si>
  <si>
    <t>93,3%</t>
  </si>
  <si>
    <t>Объем выполненных работ - 54,3 % от годового лимита финансирования</t>
  </si>
  <si>
    <t>74,8%</t>
  </si>
  <si>
    <t>Объем выполненных работ - 83,7 % от годового лимита финансирования</t>
  </si>
  <si>
    <t>1-й этап строительства "Строительство транспортной развязки на примыкании к кольцевой автомобильной дороге вокруг Санкт-Петербурга", ул.Парашютная</t>
  </si>
  <si>
    <t>5,8 %</t>
  </si>
  <si>
    <t>Объем выполненных работ - 15 % от годового лимита финансирования</t>
  </si>
  <si>
    <t>Объем выполненных работ - 0 % от годового лимита финансирования</t>
  </si>
  <si>
    <t>Реконструкция автомобильной дороги М-11 "Нарва" от Санкт-Петербурга до границы с Эстонской республикой (на Таллин), подъезд к морскому  торговому порту Усть-Луга (через Керстово, Котлы, Косколово) на участке подъезд к морскому торговому порту Усть-Луга км 16 - км 40 (подъезд к д.Лужицы) в Ленинградской области</t>
  </si>
  <si>
    <t>Средства не освоены, так как размещение госзаказа приостановлено по решению ФАС</t>
  </si>
  <si>
    <t>Объем выполненных работ - 99 % от годового лимита финансирования</t>
  </si>
  <si>
    <t>Объем выполненных работ - 99,6 % от годового лимита финансирования</t>
  </si>
  <si>
    <t>61,4%</t>
  </si>
  <si>
    <t>Объем выполненных работ - 97,5 % от годового лимита финансирования</t>
  </si>
  <si>
    <t>Объем выполненных работ - 84,7 % от годового лимита финансирования</t>
  </si>
  <si>
    <t>47,6%</t>
  </si>
  <si>
    <t>Выполнение 84,7% Неосвоение по причине позднего поступления средств. Остаток выплачен авансом. Введен в эксплуатацию пусковой комплекс.Получена экономия по результатам размещения госзаказа.</t>
  </si>
  <si>
    <t>Объем выполненных работ - 83,2 % от годового лимита финансирования</t>
  </si>
  <si>
    <t>44,2%</t>
  </si>
  <si>
    <t>Реконструкция  автомобильной дороги М-6 "Каспий" - из Москвы (от Каширы) через Тамбов, Волгоград до Астрахани на участке  км 409+000-км 423+000,  Тамбовская область</t>
  </si>
  <si>
    <t>1%</t>
  </si>
  <si>
    <t>Выполнение 7,6%. Неосвоение средств в связи с поздним проведением торгов.Выплачен аванс.</t>
  </si>
  <si>
    <t>Объем выполненных работ - 29,9 % от годового лимита финансирования</t>
  </si>
  <si>
    <t>4,6%</t>
  </si>
  <si>
    <t>Объем выполненных работ - 29,9 % от годового лимита финансирования. Выплачен аванс.</t>
  </si>
  <si>
    <t>Объем выполненных работ - 84,9 % от годового лимита финансирования</t>
  </si>
  <si>
    <t>83%</t>
  </si>
  <si>
    <t>Строительство автомагистрали  М-29 "Кавказ"  участок обхода г.Беслан ( I  очередь) в республике Северная Осетия-Алания</t>
  </si>
  <si>
    <t>Выполнение 5,8% Неосвоение средств в связи с поздним проведением торгов.Выплачен аванс.</t>
  </si>
  <si>
    <t>Реконструкция автомобильной дороги "Кавказ" км 497+000 - км 502+000 (км 625 до км 630). Третья очередь реконструкции, на участке км 500+850 - км 502+950  в Республике Северная Осетия-Алания</t>
  </si>
  <si>
    <t>20,7%</t>
  </si>
  <si>
    <t>Выполнение 68,6% Неосвоение средств в связи с поздним проведением торгов.Выплачен аванс.</t>
  </si>
  <si>
    <t>79,9%</t>
  </si>
  <si>
    <t>74,9%</t>
  </si>
  <si>
    <t>Федеральное государственное учреждение "Управление федеральных автомобильных дорог "Южный Байкал" Федерального дорожного агентства", г.Улан-Удэ, Республика Бурятия</t>
  </si>
  <si>
    <t>0,4%</t>
  </si>
  <si>
    <t>Выполнение 0% Неосвоение средств в связи с поздним проведением торгов.Выплачен аванс.</t>
  </si>
  <si>
    <t>Объем выполненных работ - 76,5 % от годового лимита финансирования</t>
  </si>
  <si>
    <t>37,6%</t>
  </si>
  <si>
    <t>Выполнение 76,5% Неосвоение по причине позднего поступления средств. Остаток выплачен авансом. Введен в эксплуатацию пусковой комплекс.</t>
  </si>
  <si>
    <t>60%</t>
  </si>
  <si>
    <t>Выполнение 100% Введен в эксплуатацию пусковой комплекс.</t>
  </si>
  <si>
    <t>Объем выполненных работ - 93,1 % от годового лимита финансирования</t>
  </si>
  <si>
    <t>56,4%</t>
  </si>
  <si>
    <t>Объем выполненных работ - 95,4 % от годового лимита финансирования</t>
  </si>
  <si>
    <t>64,7%</t>
  </si>
  <si>
    <t>Выполнение 81,5% Остаток выплачен авансом.</t>
  </si>
  <si>
    <t>0,9%</t>
  </si>
  <si>
    <t>Выполнение 32,6% Остаток выплачен авансом.</t>
  </si>
  <si>
    <t xml:space="preserve">Строительство автомобильной дороги М-53  "Байкал" от Челябинска через Курган, Омск, Новосибирск, Кемерово, Красноярск, Иркутск, Улан-Удэ до Читы на участке км 1207 -1215 (II пусковой комплекс), Иркутская область </t>
  </si>
  <si>
    <t>Расходы на замену дорожной одежды переходного типа на капитальный. Реконструкция автомобильной дороги М-55 "Байкал"  от Челябинска через Курган, Омск, Новосибирск, Кемерово, Красноярск, Иркутск, Улан-Удэ до  Читы на участке км 234+260 - км 239+851, Республика Бурятия</t>
  </si>
  <si>
    <t>3,1%</t>
  </si>
  <si>
    <t>Объем выполненных работ - 16,5 % от годового лимита финансирования в связи с включением объекта в ФАИП в IV квартале</t>
  </si>
  <si>
    <t>Объем выполненных работ - 49,3 % от годового лимита финансирования</t>
  </si>
  <si>
    <t>Реконструкция автомобильной дороги М-56 "Лена" от Невера до Якутска км 427 - км 436, Республика Саха (Якутия)</t>
  </si>
  <si>
    <t>2,7%</t>
  </si>
  <si>
    <t>Объем выполненных работ - 50,2 % от годового лимита финансирования в связи с включением объекта в ФАИП в IV квартале</t>
  </si>
  <si>
    <t>Реконструкция автомобильной дороги М-56 "Лена" от Невера до Якутска км 444 - км 455, Республика Саха (Якутия)</t>
  </si>
  <si>
    <t>Объем выполненных работ - 4 % от годового лимита финансирования в связи с включением объекта в ФАИП в IV квартале</t>
  </si>
  <si>
    <t>Реконструкция автомобильной дороги   М-56 "Лена" от Невера до Якутска  км 579 - км 600, Республика Саха (Якутия)</t>
  </si>
  <si>
    <t>0,8%</t>
  </si>
  <si>
    <t>Объем выполненных работ - 52,4 % от годового лимита финансирования в связи с включением объекта в ФАИП в IV квартале</t>
  </si>
  <si>
    <t>Реконструкция автомобильной дороги М-56 "Лена"   от Невера до Якутска км 747 - км 752, Республика Саха (Якутия)</t>
  </si>
  <si>
    <t>3,2%</t>
  </si>
  <si>
    <t>Объем выполненных работ - 80,6 % от годового лимита финансирования в связи с включением объекта в ФАИП в IV квартале</t>
  </si>
  <si>
    <t>Реконструкция автомобильной дороги  М-56 "Лена"  от Невера до Якутска  км 849 - км 880, Республика Саха (Якутия)</t>
  </si>
  <si>
    <t>Объем выполненных работ - 13 % от годового лимита финансирования в связи с включением объекта в ФАИП в IV квартале</t>
  </si>
  <si>
    <t>Реконструкция автомобильной дороги М-56 "Лена"  от Невера до Якутска км 892 - км 900, Республика Саха (Якутия)</t>
  </si>
  <si>
    <t>1,3%</t>
  </si>
  <si>
    <t>Объем выполненных работ - 37,7 % от годового лимита финансирования в связи с включением объекта в ФАИП в IV квартале</t>
  </si>
  <si>
    <t>Реконструкция автомобильной дороги М-56 "Лена"  от Невера до Якутска км 951 - км 957, Республика Саха (Якутия)</t>
  </si>
  <si>
    <t>1,7%</t>
  </si>
  <si>
    <t>Выполнение 19,4% Выполнение работ сорвано из-за неблагоприятных погодных условий</t>
  </si>
  <si>
    <t>Реконструкция автомобильной  дороги М-18 "Кола" - от Санкт-Петербурга через Петрозаводск, Мурманск, Печенгу до границы с Норвегией (международный автомобильный пункт пропуска "Борисоглебск" на участке км 1009 - км 1071 (км 1051 - км 1040+500), III пусковой комплекс, Республика Карелия</t>
  </si>
  <si>
    <t>36,3%</t>
  </si>
  <si>
    <t>Объем выполненных работ - 29 % от годового лимита финансирования</t>
  </si>
  <si>
    <t>Строительство "Автомобильная дорога Алагир (автомобильная дорога "Кавказ") -  Нижний Зарамаг до границы с Республикой Грузия, тоннель км 86+300, Республика Северная Осетия - Алания</t>
  </si>
  <si>
    <t>Выполнение 9,9% Неосвоение средств в связи с поздним проведением торгов.Выплачен аванс.</t>
  </si>
  <si>
    <t>Строительство "Автомобильная дорога Алагир (автомобильная дорога "Кавказ") -  Нижний Зарамаг до границы с Республикой Грузия, тоннель км 93+300, Республика Северная Осетия - Алания</t>
  </si>
  <si>
    <t>7,7 %</t>
  </si>
  <si>
    <t>Выполнение 40,3% Неосвоение средств в связи с поздним проведением торгов.Выплачен аванс.</t>
  </si>
  <si>
    <t xml:space="preserve">Реконструкция автомобильной дороги  А-166 Чита-Забайкальск до границы с Китайской Народной Республикой </t>
  </si>
  <si>
    <t>Строительство автомобильной дороги А-166 Чита - Забайкальск до границы с Китайской Народной Республикой на участке км 250+000 - км 271+000 с мостом через реку Онон в Читинской области</t>
  </si>
  <si>
    <t>Реконструкция участков автомобильной дороги  1Р 242 Пермь-Екатеринбург</t>
  </si>
  <si>
    <t>Реконструкция автомобильной дороги 1Р 242 Пермь-Екатеринбург на участке г. Пермь - граница Свердловской области участок км 13+815 - км 33+415 в Пермском крае</t>
  </si>
  <si>
    <t>100 %</t>
  </si>
  <si>
    <t>0 %</t>
  </si>
  <si>
    <t>Объект не введен в эксплуатацию. Неудовлетворительная работа подрядной организации.</t>
  </si>
  <si>
    <t>61,4 %</t>
  </si>
  <si>
    <t>25,5 %</t>
  </si>
  <si>
    <t>2.3</t>
  </si>
  <si>
    <t>Объем выполненных работ - 97,3 % от годового лимита финансирования</t>
  </si>
  <si>
    <t>Строительство надземного пешеходного перехода на км 6+150 (н.п. Аненки) автомобильной дороги М-3 "Украина" - от Москвы через Калугу, Брянск до границы с Украиной (на Киев), подъезд к г. Калуге, Калужская область</t>
  </si>
  <si>
    <t>Проектные работы завершены. Получена экономия по результатам размещения госзаказа</t>
  </si>
  <si>
    <t>Строительство шумозащитных экранов на автомобильной дороге 
М-3 "Украина" - от Москвы через Калугу, Брянск до границы с Украиной (на Киев), подъезд к г. Калуге на участках км 5+250 - км 5+650, км 6+250 - км 6+850, км 10+200 - км 11+900, км 12+500 - км 12+900 (н.п. Аненки, н.п. Мстихино), Калужская область</t>
  </si>
  <si>
    <t>Неосвоение по вине проектной организации. Предъявлены штрафные санкции</t>
  </si>
  <si>
    <t>Получена экономия по итогам размещения госзаказа</t>
  </si>
  <si>
    <t>Проектные работы завершены. Получена экономия по итогам размещения госзаказа</t>
  </si>
  <si>
    <t>Строительство надземного пешеходного перехода на км 25+382 автомобильной дороги  М-51 "Байкал" - от Челябинска через Курган, Омск, Новосибирск, Кемерово, Красноярск, Иркутск, Улан-Удэ до Читы, Челябинская область</t>
  </si>
  <si>
    <t>Объем выполненных работ - 72 % от годового лимита финансирования</t>
  </si>
  <si>
    <t>Строительство надземного пешеходного перехода на км 87+431 автомобильной дороги  М-36 Челябинск - Троицк до границы с Республикой Казахстан (на Кустанай, Караганду, Балхаш, Алма-Ату), Челябинская область</t>
  </si>
  <si>
    <t>Объем выполненных работ - 98,2 % от годового лимита финансирования</t>
  </si>
  <si>
    <t>Объем выполненных работ - 99,4 % от годового лимита финансирования</t>
  </si>
  <si>
    <t>Устройство искусственного электроосвещения на автомобильной дороге М-54 "Енисей" - от Красноярска через Абакан, Кызыл до границы с Монголией на участке км 430+100 - км 432+300 н.п.Минусинск, Красноярский край</t>
  </si>
  <si>
    <t>Строительство надземного пешеходного перехода на км 794+250 (н.п. Емельяново) автомобильной дороги М-53 "Байкал" - от Челябинска через Курган, Омск, Новосибирск, Кемерово, Красноярск, Иркутск, Улан-Удэ до Читы, Красноярский край</t>
  </si>
  <si>
    <t>Строительство надземного пешеходного перехода на км 27+900 (н.п. Овсянка) автомобильной дороги М-54 "Енисей" - от Красноярска через Абакан, Кызыл до границы с Монголией, Красноярский край</t>
  </si>
  <si>
    <t>Устройство искусственного электроосвещения на автомобильной дороге М-54 "Енисей" - от Красноярска через Абакан, Кызыл до границы с Монголией на участке км 337+250 - км 338+790 н.п.Троицкое, Республика Хакасия</t>
  </si>
  <si>
    <t>Расходы на ликвидацию грунтовых разрывов на сети автомобильных дорог федерального значения. Строительство автомобильной дороги  Култук - Монды км 140+600 - км 151+300, Республика Бурятия</t>
  </si>
  <si>
    <t>Выполненных работ нет, размещение госзаказа приостановлено ФАС России-</t>
  </si>
  <si>
    <t>Объем выполненных работ - 84,6 % от годового лимита финансирования</t>
  </si>
  <si>
    <t>Строительство автомобильной дороги М-18 "Кола" от Санкт-Петербурга через Петрозаводск, Мурманск, Печенгу до границы с Норвегией (международный автомобильный пункт пропуска "Борисоглебск") км 435 - км 448 с мостовым переходом через реку Шуя,  Республика Карелия</t>
  </si>
  <si>
    <t>99,3%</t>
  </si>
  <si>
    <t>15,8%</t>
  </si>
  <si>
    <t>Объем выполненных работ - 98 % от годового лимита финансирования</t>
  </si>
  <si>
    <t>23,5%</t>
  </si>
  <si>
    <t>12,8%</t>
  </si>
  <si>
    <t>Объем выполненных работ - 62,1 % от годового лимита финансирования</t>
  </si>
  <si>
    <t>53,9%</t>
  </si>
  <si>
    <t>Объем выполненных работ - 68,4 % от годового лимита финансирования</t>
  </si>
  <si>
    <t>Объем выполненных работ - 47,8 % от годового лимита финансирования</t>
  </si>
  <si>
    <t>Объем выполненных работ - 59,3 % от годового лимита финансирования</t>
  </si>
  <si>
    <t>16,7%</t>
  </si>
  <si>
    <t>Объем выполненных работ - 95,6 % от годового лимита финансирования</t>
  </si>
  <si>
    <t>Реконструкция мостового перехода через р. Чистоводная на км 273 автомобильной дороги М-60 "Уссури"  от Хабаровска до Владивостока, Приморский край</t>
  </si>
  <si>
    <t>98,8%</t>
  </si>
  <si>
    <t>Строительство мостового перехода через реку М.Чирки на км 24+034 автомобильной дороги М-60 "Уссури" от Хабаровска до Владивостока в Хабаровском крае</t>
  </si>
  <si>
    <t>99%</t>
  </si>
  <si>
    <t>Объем выполненных работ - 98,9 % от годового лимита финансирования</t>
  </si>
  <si>
    <t>31,9%</t>
  </si>
  <si>
    <t>47,4%</t>
  </si>
  <si>
    <t>32,1%</t>
  </si>
  <si>
    <t>Объем выполненных работ - 98,6 % от годового лимита финансирования</t>
  </si>
  <si>
    <t>Объем выполненных работ - 94,4 % от годового лимита финансирования</t>
  </si>
  <si>
    <t>30,6%</t>
  </si>
  <si>
    <t>Объем выполненных работ - 21,4 % от годового лимита финансирования</t>
  </si>
  <si>
    <t>42,1%</t>
  </si>
  <si>
    <t>Объем выполненных работ - 98,3 % от годового лимита финансирования</t>
  </si>
  <si>
    <t>73,2%</t>
  </si>
  <si>
    <t>3,6%</t>
  </si>
  <si>
    <t>Объем выполненных работ - 7,1 % от годового лимита финансирования</t>
  </si>
  <si>
    <t>Объем выполненных работ - 95,7 % от годового лимита финансирования</t>
  </si>
  <si>
    <t>Объем выполненных работ - 96,5 % от годового лимита финансирования</t>
  </si>
  <si>
    <t xml:space="preserve">Проектные работы завершены. </t>
  </si>
  <si>
    <t>Получена экономия по результатам размещения госзаказа</t>
  </si>
  <si>
    <t>Контракт расторгнут в результате банкротства проектной организации. Средства возвращены в бюджет</t>
  </si>
  <si>
    <t xml:space="preserve">Проектная документация утверждена. </t>
  </si>
  <si>
    <t>Проектные работы завершены, объект передан в Государственную компанию "Автодор"</t>
  </si>
  <si>
    <t>Невыполнение по вине проектной организации</t>
  </si>
  <si>
    <t>Реконструкция моста через реку Вобля на км 133+707 автомобильной дороги М-5 "Урал" - от Москвы через Рязань, Пензу, Самару, Уфу до Челябинска, Московская область</t>
  </si>
  <si>
    <t>Реконструкция путепровода  на км 240+100 автомобильной дороги М-8 "Холмогоры" - от Москвы через Ярославль Вологду до Архангельска, Ярославская область</t>
  </si>
  <si>
    <t>Реконструкция мостового перехода через реку Вятка на км 976 автомобильной дороги М-7 "Волга" - от Москвы через Владимир, Нижний Новгород, Казань до Уфы, Республика Татарстан (II этап)</t>
  </si>
  <si>
    <t>Не принята часть работ, предъявлены штрафные санкции</t>
  </si>
  <si>
    <t>Строительство автомобильной дороги А-153 Астрахань - Кочубей - Кизляр - Махачкала на участке Лиман - граница Республики Калмыкия, Астраханская область</t>
  </si>
  <si>
    <t>Реконструкция автомобильной дороги М-29 "Кавказ" - из Краснодара (от Павловской) через Грозный, Махачкалу до границы с Азербайджанской Республикой (на Баку) на участке км 589+000 - км 602+100, Республика Ингушетия</t>
  </si>
  <si>
    <t>Строительство автомобильной дороги М-29 "Кавказ" - из Краснодара (от Павловской) через Грозный, Махачкалу до границы с Азербайджанской Республикой (на Баку) на участке обхода города Владикавказ км 10+500 - км 20+000, Республика Северная Осетия - Алания</t>
  </si>
  <si>
    <t>Реконструкция автомобильной дороги М-29 "Кавказ" - из Краснодара (от Павловской) через Грозный, Махачкалу до границы с Азербайджанской Республикой (на Баку) на участке подъезда к г. Ставрополь км 20+000 - км 30+000, Ставропольский край</t>
  </si>
  <si>
    <t>Реконструкция автомобильной дороги М-29 "Кавказ" - из Краснодара (от Павловской) через Грозный, Махачкалу до границы с Азербайджанской Республикой (на Баку) на участке км км 387+000 - км 397+000, Кабардино-Балкарская Республика</t>
  </si>
  <si>
    <t>Неосвоение по вине проектной организации, предъявлены штрафные санкции</t>
  </si>
  <si>
    <t>Проектная документация утверждена. Получена экономия по результатам размещения госзаказа</t>
  </si>
  <si>
    <t>Проектные работы завершены.</t>
  </si>
  <si>
    <t>Строительство автомобильной дороги М-53 "Байкал" - от Челябинска через Курган, Омск, Новосибирск, Кемерово, Красноярск, Иркутск, Улан-Удэ до  Читы на участке км 1454+800 - км 1460+867, Иркутская область</t>
  </si>
  <si>
    <t>Строительство автомобильной дороги М-53 "Байкал" - от Челябинска через Курган, Омск, Новосибирск, Кемерово, Красноярск, Иркутск, Улан-Удэ до Читы на участке км 1465+000 - км 1469+148, Иркутская область</t>
  </si>
  <si>
    <t>Строительство автомобильной  дороги М-53 "Байкал" - от Челябинска через Курган, Омск, Новосибирск, Кемерово, Красноярск, Иркутск, Улан-Удэ до Читы, путепровод на км 1362+900, Иркутская область</t>
  </si>
  <si>
    <t>Строительство автомобильной дороги М-53 "Байкал" - от Челябинска  через Курган, Омск, Новосибирск, Кемерово, Красноярск, Иркутск, Улан-Удэ до Читы на участке км 1159+000 - км 1165+000 (обход н.п. Н. Пойма), Красноярский край</t>
  </si>
  <si>
    <t xml:space="preserve">Строительство автомобильной дороги М-53 "Байкал" - от Челябинска через Курган, Омск, Новосибирск, Кемерово, Красноярск, Иркутск, Улан-Удэ до Читы на участке км 1091+000 - км 1119+000 (обход п. Н. Ингаша), Красноярский край  </t>
  </si>
  <si>
    <t>Строительство автомобильной дороги М-53 "Байкал" - от Челябинска  через Курган, Омск, Новосибирск, Кемерово, Красноярск, Иркутск, Улан-Удэ до Читы  на участке км 1155+000 - км 1159+000, Красноярский край</t>
  </si>
  <si>
    <t xml:space="preserve">Реконструкция автомобильной дороги М-53 "Байкал" - от Челябинска через Курган, Омск, Новосибирск, Кемерово, Красноярск, Иркутск, Улан-Удэ до Читы на  участке км 721+600  - км 746+000, Красноярский край </t>
  </si>
  <si>
    <t xml:space="preserve">Реконструкция автомобильной дороги М-53 "Байкал" - от Челябинска  через Курган, Омск, Новосибирск, Кемерово, Красноярск, Иркутск, Улан-Удэ до Читы на участке км 852+000 - км 873+000, Красноярский край </t>
  </si>
  <si>
    <t xml:space="preserve">Строительство автомобильной дороги М-53 "Байкал" - от Челябинска  через Курган, Омск, Новосибирск, Кемерово, Красноярск, Иркутск, Улан-Удэ до Читы на участке км 1045+500 - км 1061+000 (обход г. Канска), Красноярский край  </t>
  </si>
  <si>
    <t xml:space="preserve">Реконструкция автомобильной дороги М-53 "Байкал" - от Челябинска через Курган, Омск, Новосибирск, Кемерово, Красноярск, Иркутск, Улан-Удэ до Читы на участке км 758+000 - км 787+300 с обходом н.п.Сухая, Красноярский край </t>
  </si>
  <si>
    <t>Строительство и реконструкция автомобильной дороги М-55 "Байкал" - от Челябинска через Курган, Омск, Новосибирск,  Кемерово, Красноярск, Иркутск, Улан-Удэ до Читы</t>
  </si>
  <si>
    <t>Строительство путепровода через железную дорогу на км 101+700 автомобильной дороги М-55 "Байкал" - от Челябинска через Курган, Омск, Новосибирск, Кемерово, Красноярск, Иркутск, Улан-Удэ до Читы, Иркутская область</t>
  </si>
  <si>
    <t>Реконструкция участков автомобильной дороги 1Р 351 Екатеринбург - Тюмень</t>
  </si>
  <si>
    <t>Реконструкция путепровода через Транссибирскую железную дорогу на км 45+702 автомобильной дороги 1Р 351 Екатеринбург - Тюмень  (с разборкой старого путепровода), Свердловская область</t>
  </si>
  <si>
    <t>Реконструкция автомобильной дороги 1Р 351 Екатеринбург - Тюмень на участке км 148+900 - км 168+000 (Камышлов - граница Тюменской области), Свердловская область</t>
  </si>
  <si>
    <t>Реконструкция участков автомобильной дороги "Амур" - строящаяся дорога от Читы через Невер, Свободный, Архару, Биробиджан до Хабаровска</t>
  </si>
  <si>
    <t>Строительство автомобильной дороги "Амур"  - строящейся дороги от Читы через Невер, Свободный, Архару, Биробиджан до Хабаровска на участке км 1853 - км 1906 (II стадия), Еврейская автономная область</t>
  </si>
  <si>
    <t>Разработка проектной документации в целях реализации инвестиционных проектов по строительству и реконструкции автомобильных дорог общего пользования федерального значения не входящих в состав международных транспортных коридоров</t>
  </si>
  <si>
    <t>Реконструкция участков автомобильной дороги 1Р 175 Йошкар - Ола - Зеленодольск до магистрали "Волга"</t>
  </si>
  <si>
    <t xml:space="preserve">Строительство транспортной развязки в разных уровнях на км 115 автомобильной дороги 1Р 175 Йошкар-Ола - Зеленодольск до магистрали "Волга", Республика Татарстан </t>
  </si>
  <si>
    <t>Строительство кольцевой автомобильной дороги вокруг г. Санкт-Петербурга</t>
  </si>
  <si>
    <t>Строительство транспортной развязки на кольцевой автомобильной дороге вокруг г. Санкт-Петербурга на участке от автомобильной дороги "Нарва" до поселка Бронка с подъездом к строящемуся ММПК "Бронка"</t>
  </si>
  <si>
    <t>Строительство и реконструкция участков автомобильной дороги от Санкт-Петербурга через Приозерск, Сортавалу до Петрозаводска</t>
  </si>
  <si>
    <t>Строительство автомобильной дороги от Санкт-Петербурга через Приозерск, Сортавалу до Петрозаводска, включающей строящийся участок от Кольцевой автомобильной дороги вокруг г. Санкт-Петербурга через Скотное до автомобильной дороги Магистральная, на участке км 57+550 - км 81+000, Ленинградская область</t>
  </si>
  <si>
    <t>Строительство автомобильной дороги от Санкт-Петербурга через Приозерск, Сортавалу до Петрозаводска, включающей строящийся участок от Кольцевой автомобильной дороги вокруг г. Санкт-Петербурга через Скотное до автомобильной дороги Магистральная, на участке км 408 - км 424, Республика Карелия</t>
  </si>
  <si>
    <t>Строительство автомобильной дороги от Санкт-Петербурга через Приозерск, Сортавалу до Петрозаводска, включающей строящийся участок от Кольцевой автомобильной дороги вокруг г. Санкт-Петербурга через Скотное до автомобильной дороги Магистральная, на участке км 155 - км 173, Республика Карелия</t>
  </si>
  <si>
    <t>Реконструкция участков автомобильной дороги Астрахань - Кочубей - Кизляр - Махачкала</t>
  </si>
  <si>
    <t xml:space="preserve">Реконструкция автомобильной дороги Астрахань - Кочубей - Кизляр - Махачкала на участке км 417+000 - км 430+000, Республика Дагестан </t>
  </si>
  <si>
    <t>Строительство и реконструкция участков автомобильной дороги "Колыма" - строящаяся дорога от Якутска до Магадана</t>
  </si>
  <si>
    <t>Реконструкция моста через р. Эгелях на км 1050+300 федеральной автомобильной дороги "Колыма" - строящаяся дорога от Якутска до Магадана, Республика Саха (Якутия)</t>
  </si>
  <si>
    <t>Строительство и реконструкция участков автомобильной дороги "Вилюй" - автомобильная дорога, строящаяся от автомобильной дороги М-53 "Байкал" через Братск, Усть-Кут, Мирный до Якутска</t>
  </si>
  <si>
    <t>Федеральное государственное учреждение "Управление автомобильной дороги общего пользования федерального значения "Вилюй" Федерального дорожного агентства", г.Якутск, Республика Саха (Якутия)</t>
  </si>
  <si>
    <t>Строительство мостового перехода через р. Малая Ботуобуйа на км 1157+400 автомобильной дороги "Вилюй" - автомобильной дороги, строящейся от автомобильной дороги М-53 "Байкал" через Братск, Усть-Кут, Мирный до Якутска, Республика Саха (Якутия)</t>
  </si>
  <si>
    <t>Строительство мостового перехода через р. Сасар-Юрях  на км 890+707 автомобильной дороги "Вилюй" - автомобильной дороги, строящейся от автомобильной дороги М-53 "Байкал" через Братск, Усть-Кут, Мирный до Якутска, Республика Саха (Якутия)</t>
  </si>
  <si>
    <t>Реконструкция мостового перехода через ручей Улахан-Мугур на км 1067+239 автомобильной дороги "Вилюй" - автомобильной дороги, строящейся от автомобильной дороги М-53 "Байкал" через Братск, Усть-Кут, Мирный до Якутска, Республика Саха (Якутия)</t>
  </si>
  <si>
    <t>Строительство и реконструкция участков автомобильной дороги М-52 "Чуйский тракт" - от Новосибирска через Бийск до границы с Монголией</t>
  </si>
  <si>
    <t>Разборка путепровода через железную дорогу на км 159+343 автомобильной дороги М-52 "Чуйский тракт" от Новосибирска через Бийск до границы с Монголией, Алтайский край</t>
  </si>
  <si>
    <t>Реконструкция путепровода через железную дорогу на км 102+120 автомобильной дороги 1Р 132 Калуга - Тула - Михайлов - Рязань в Тульской области</t>
  </si>
  <si>
    <t>Реконструкция моста через р. Песочня на км 45+224 автомобильной дороги 1Р 92 Калуга - Перемышль - Белев - Орел, Тульская область</t>
  </si>
  <si>
    <t>Строительство и реконструкция автомобильной дороги М-8 "Холмогоры"- от Москвы через Ярославль, Вологду до Архангельска</t>
  </si>
  <si>
    <t>Реконструкция автомобильной дороги М-8 "Холмогоры" - от Москвы через Ярославль, Вологду до Архангельска на участке МКАД - Пушкино км 16 - км 47 в Московской области. Пусковой комплекс № 3, км 16 - км 20</t>
  </si>
  <si>
    <t>Реконструкция автомобильной дороги М-8 "Холмогоры" - от Москвы через Ярославль, Вологду до Архангельска на участке МКАД - Пушкино км 16 - км 47 в Московской области. Пусковой комплекс № 2, км 22+100 - км 29+500 (обход п. Тарасовка)</t>
  </si>
  <si>
    <t>Строительство и реконструкция участков автомобильной дороги М-4 "Дон" - от Москвы через Воронеж, Ростов-на-Дону, Краснодар до Новороссийска</t>
  </si>
  <si>
    <t xml:space="preserve">Реконструкция с последующей эксплуатацией на платной основе автомобильной дороги М-1 "Беларусь" -  от Москвы через Смоленск до границы с Республикой Беларусь (на Минск, Брест) на участке  км 33 - км 84, Московская область </t>
  </si>
  <si>
    <t>Федеральное государственное учреждение "Федеральное управление автомобильных дорог "Центральная Россия" Федерального дорожного агентства", г.Одинцово, Московская область</t>
  </si>
  <si>
    <t>Реконструкция участков автомобильной дороги А-101 Москва - Малоярославец - Рославль до границы с Республикой Белоруссия (на Бобруйск, Слуцк)</t>
  </si>
  <si>
    <t>Реконструкция автомобильной дороги А-101 Москва - Малоярославец - Рославль до границы с Республикой Беларусь на участке км 20+300 - км 49+000, Московская область</t>
  </si>
  <si>
    <t>Реконструкция участков автомобильной дороги А-103 Щелковское шоссе до пересечения с Московским малым кольцом</t>
  </si>
  <si>
    <t xml:space="preserve">Строительство путепровода на 34 км автомобильной дороги А103 Щелковское шоссе до пересечения с Московским малым кольцом (с подъездами к г.Щелково и Звездному городку), Московская область </t>
  </si>
  <si>
    <t>Реконструкция участков автомобильной дороги Московское малое кольцо через Икшу, Ногинск, Бронницы, Голицыно, Истру</t>
  </si>
  <si>
    <t>Строительство путепровода на автомобильной дороге Московское малое кольцо через Икшу, Ногинск, Бронницы, Голицыно, Истру на км 1 участка от Симферопольского шоссе до Брестского шоссе, Московская область</t>
  </si>
  <si>
    <t xml:space="preserve">Строительство путепровода на автомобильной дороге  Московское малое кольцо через Икшу, Ногинск, Бронницы, Голицыно, Истру на км 2 участка от Киевского шоссе до Минского шоссе, Московская область </t>
  </si>
  <si>
    <t>Строительство, реконструкция автомобильной дороги Рублево-Успенское шоссе</t>
  </si>
  <si>
    <t>Строительство, реконструкция автомобильной дороги Рублево-Успенское шоссе на участке подъезда к с.Барвиха км 5 - км 6, Московская область</t>
  </si>
  <si>
    <t>Строительство, реконструкция автомобильной дороги Рублево-Успенское шоссе на участке подъезда к г.Одинцово км 8 - км 9, Московская область</t>
  </si>
  <si>
    <t>Реконструкция моста через р.Северка на км 92+364 автомобильной дороги М-5 "Урал" - от Москвы через Рязань, Пензу, Самару, Уфу до Челябинска, Московская область</t>
  </si>
  <si>
    <t>Реконструкция путепровода через железную дорогу на км 127+960 автомобильной дороги М-6 "Каспий" - из Москвы (от Каширы) через Тамбов, Волгоград до Астрахани, Московская область</t>
  </si>
  <si>
    <t>Реконструкция моста через р.Трубеж на км 139+930 автомобильной дороги М-8 "Холмогоры" - от Москвы через Ярославль, Вологду до Архангельска, Ярославская область</t>
  </si>
  <si>
    <t>Реконструкция путепровода на км 3+960 автомобильной дороги Московское малое кольцо через Икшу, Ногинск, Бронницы, Голицыно, Истру (участок от Горьковского шоссе до Егорьевского шоссе), Московская область</t>
  </si>
  <si>
    <t>Реконструкция моста через реку Москва на км 25+591 автомобильной дороги Московское малое кольцо через Икшу, Ногинск, Бронницы, Голицыно, Истру (участок от Егорьевского шоссе до Рязанского шоссе), Московская область</t>
  </si>
  <si>
    <t>Реконструкция путепровода через железную дорогу на км 16+250 автомобильной дороги Московское малое кольцо через Икшу, Ногинск, Бронницы, Голицыно, Истру (участок от Волоколамского шоссе до Ленинградского шоссе), Московская область</t>
  </si>
  <si>
    <t>Федеральное государственное учреждение "Управление автомобильной магистрали Москва - Минск Федерального дорожного агентства", г.Одинцово, Московская область</t>
  </si>
  <si>
    <t>Реконструкция участков автомобильной дороги Московское большое кольцо через Дмитров, Сергиев Посад, Орехово-Зуево, Воскресенск, Михнево, Балабаново, Рузу, Клин (с подъездом к государственному комплексу "Таруса" и проездами по его территории)</t>
  </si>
  <si>
    <t>Реконструкция автомобильной дороги М-5 "Урал" - от Москвы через Рязань, Пензу, Самару, Уфу до Челябинска на  участке км 241+000 - км 245+595, Рязанская область</t>
  </si>
  <si>
    <t>Строительство транспортной развязки на км 184 автомобильной дороги М-5 "Урал" - от Москвы через Рязань, Пензу, Самару, Уфу до Челябинска, Рязанская область</t>
  </si>
  <si>
    <t>Реконструкция участков автомобильной дороги 1Р 335 Оренбург - Илек до границы с Республикой Казахстан (на Уральск)</t>
  </si>
  <si>
    <t>Реконструкция автомобильной дороги 1Р 335 Оренбург - Илек до границы с Республикой Казахстан (на Уральск) на участке км 124+773 - км 128+773 (подъезд к МАПП Илек), Оренбургская область</t>
  </si>
  <si>
    <t>Реконструкция участков автомобильной дороги М-10 "Россия" - от Москвы через Тверь, Новгород до Санкт-Петербурга</t>
  </si>
  <si>
    <t>Строительство транспортной развязки на км 179 автомобильной дороги М-10 "Россия" - от Москвы через Тверь, Новгород до Санкт-Петербурга, Тверская область</t>
  </si>
  <si>
    <t>Реконструкция автомобильной дороги А-114 Вологда - Новая Ладога до магистрали "Кола" (через Тихвин) на участке км 79+000 - км 85+000 в Вологодской области</t>
  </si>
  <si>
    <t>Строительство и реконструкция автомобильной дороги М-7 "Волга" - от Москвы через Владимир, Нижний Новгород, Казань до Уфы</t>
  </si>
  <si>
    <t>Реконструкция автомобильной дороги М-7 "Волга" - от Москвы через Владимир, Нижний Новгород, Казань до Уфы на участке км 957+400 - км 970+400, Республика Татарстан</t>
  </si>
  <si>
    <t>Реконструкция автомобильной дороги М-7 "Волга" - от Москвы через Владимир, Нижний Новгород, Казань до Уфы на участке км 978+900 - км 989+700, Республика Татарстан</t>
  </si>
  <si>
    <t>Реконструкция автомобильной дороги М-7 "Волга" - от Москвы через Владимир, Нижний Новгород, Казань до Уфы на участке км 989+700 - км 1000+500, Республика Татарстан</t>
  </si>
  <si>
    <t>Реконструкция участков автомобильной дороги М-9 "Балтия" - от Москвы через Волоколамск до границы с Латвийской Республикой (на Ригу)</t>
  </si>
  <si>
    <t>Реконструкция подъезда к МАПП Бурачки от автомобильной дороги М-9 "Балтия" - от Москвы через Волоколамск до границы с Латвийской Республикой (на Ригу), Псковская область</t>
  </si>
  <si>
    <t>Реконструкция подъезда к МАПП "Лобок" от автомобильной дороги М-20 Санкт-Петербург - Псков - Пустошка - Невель до границы с Республикой Беларусь, Псковская область</t>
  </si>
  <si>
    <t>Строительство автомобильной дороги от Санкт-Петербурга через Приозерск, Сортавалу до Петрозаводска, включающей строящийся участок от Кольцевой автомобильной дороги вокруг г. Санкт-Петербурга через Скотное до автомобильной дороги Магистральная на участке к</t>
  </si>
  <si>
    <t xml:space="preserve">Реконструкция мостового перехода через реку Сясь на км 135+216 автомобильной дороги М-18 "Кола" - от Санкт-Петербурга через Петрозаводск, Мурманск, Печенгу до границы с Норвегией (международный автомобильный пункт пропуска "Борисоглебск") в Ленинградской </t>
  </si>
  <si>
    <t>Реконструкция мостового перехода через реку Волхов на км 122+085 автомобильной дороги М-18 "Кола" - от Санкт-Петербурга через Петрозаводск, Мурманск, Печенгу до границы с Норвегией (международный автомобильный пункт пропуска "Борисоглебск") в Ленинградско</t>
  </si>
  <si>
    <t xml:space="preserve">Реконструкция автомагистрали М-4 "Дон" - от Москвы через Воронеж, Ростов-на-Дону, Краснодар до Новороссийска на участке  км  1385 - км 1404, Краснодарский край </t>
  </si>
  <si>
    <t>Реконструкция автомагистрали М-4 "Дон" - от Москвы через Воронеж, Ростов-на-Дону, Краснодар до Новороссийска на участке  км  1404 - км 1424, Краснодарский край</t>
  </si>
  <si>
    <t>Реконструкция автомобильной дороги М-5 "Урал" - от Москвы через Рязань, Пензу, Самару, Уфу до Челябинска на участке км 1194+500 - км 1207+000, Оренбургская область</t>
  </si>
  <si>
    <t>Реконструкция автомобильной дороги М-5 "Урал" - от Москвы через Рязань, Пензу, Самару, Уфу до Челябинска на участке км 1256+000 - км 1280+000, Республика Татарстан</t>
  </si>
  <si>
    <t xml:space="preserve">Реконструкция автомобильной дороги М-5 "Урал" - от Москвы через Рязань, Пензу, Самару, Уфу до Челябинска на участке км 1375+000 - км 1401+000, Республика Башкортостан </t>
  </si>
  <si>
    <t xml:space="preserve">Реконструкция автомобильной дороги М-5 "Урал" - от Москвы через Рязань, Пензу, Самару, Уфу до Челябинска на участке км 1480+000 - км 1494+000, Республика Башкортостан </t>
  </si>
  <si>
    <t>Реконструкция моста через реку М.Цивиль (левый) на км 681+879 автомобильной дороги М-7 "Волга" - от Москвы через Владимир, Нижний Новгород, Казань до Уфы, Чувашская Республика</t>
  </si>
  <si>
    <t>Строительство моста через реку Сура на км 111+630 автомобильной дороги 1Р 178 Саранск - Сурское - Ульяновск в Ульяновской области</t>
  </si>
  <si>
    <t>Реконструкция участков автомобильной дороги 1Р 242 Пермь - Екатеринбург</t>
  </si>
  <si>
    <t xml:space="preserve">Реконструкция автомобильной дороги 1Р 242 Пермь - Екатеринбург на участке г.Пермь - граница Свердловской области участок км 33+415 - км 47+400 в Пермском крае </t>
  </si>
  <si>
    <t xml:space="preserve">Реконструкция автомобильной дороги 1Р 242 Пермь - Екатеринбург на участке г.Пермь - граница Свердловской области участок км 47+400 - км 58+400 в Пермском крае </t>
  </si>
  <si>
    <t xml:space="preserve">Реконструкция автомобильной дороги 1Р 242 Пермь - Екатеринбург на участке г.Пермь - граница Свердловской области участок км 58+400 - км 75+445 в Пермском крае </t>
  </si>
  <si>
    <t>Реконструкция автомобильной дороги 1Р 351 Екатеринбург - Тюмень на участке Камышлов - граница Тюменской области км 250+000 - км 261+000, Свердловская область</t>
  </si>
  <si>
    <t>Реконструкция участков автомобильной дороги 1Р 402 Тюмень - Ялуторовск - Ишим - Омск</t>
  </si>
  <si>
    <t>Реконструкция автомобильной дороги 1Р 402 Тюмень - Ялуторовск - Ишим - Омск, участок км 77+000 - км 89+000, мостовой переход через р.Тобол на км 78+543, Тюменская область</t>
  </si>
  <si>
    <t xml:space="preserve">Реконструкция  автомобильной дороги  М-5 "Урал" - от Москвы через Рязань, Пензу, Самару, Уфу до Челябинска на участке км 1548+651 - км 1564+000, Челябинская область </t>
  </si>
  <si>
    <t xml:space="preserve">Реконструкция  автомобильной дороги  М-5 "Урал" - от Москвы через Рязань, Пензу, Самару, Уфу до Челябинска на участке км 1564+000 - км 1609+000, Челябинская область </t>
  </si>
  <si>
    <t>Реконструкция автомобильной дороги М-5 "Урал" - от Москвы через Рязань, Пензу, Самару, Уфу до Челябинска км 1790+358 - км 1799+280, Челябинская область</t>
  </si>
  <si>
    <t>Реконструкция автомобильной дороги  М-5 "Урал" - от Москвы через Рязань, Пензу, Самару, Уфу до Челябинска на участке км 1799+280 - км 1809+232,Челябинская область</t>
  </si>
  <si>
    <t>Строительство и реконструкция участков автомобильной дороги Улан-Удэ (автомобильная дорога "Байкал") - Кяхта до границы с Монголией</t>
  </si>
  <si>
    <t>Строительство автомобильной дороги Улан-Удэ (автомобильная дорога "Байкал") - Кяхта до границы с Монголией на участке обхода г.Гусиноозерска км 85+000 - км 100+000, Республика Бурятия</t>
  </si>
  <si>
    <t>Расходы на замену дорожной одежды переходного типа на капитальный</t>
  </si>
  <si>
    <t>Реконструкция автомобильной дороги М-55 "Байкал" - от Челябинска через Курган, Омск, Новосибирск, Кемерово, Красноярск, Иркутск, Улан-Удэ до Читы на участке км 251+628 - км 259+628, Республика Бурятия</t>
  </si>
  <si>
    <t>Реконструкция участков автомобильной дороги М-56 "Лена" от Невера до Якутска</t>
  </si>
  <si>
    <t>Реконструкция автомобильной дороги М-56 "Лена" - от Невера до Якутска км 4 - км 38, Амурская область</t>
  </si>
  <si>
    <t>Реконструкция автомобильной дороги М-56 "Лена" - от Невера до Якутска км 63 - км 93, Амурская область</t>
  </si>
  <si>
    <t>Реконструкция автомобильной дороги М-56 "Лена" - от Невера до Якутска км 93 - км 123, Амурская область</t>
  </si>
  <si>
    <t>Реконструкция автомобильной дороги М-56 "Лена" - от Невера до Якутска км 442 - км 444, Республика Саха (Якутия)</t>
  </si>
  <si>
    <t>Реконструкция автомобильной дороги М-56 "Лена" - от Невера до Якутска км 455 - км 460, Республика Саха (Якутия)</t>
  </si>
  <si>
    <t>Реконструкция автомобильной дороги М-56 "Лена" -  от Невера до Якутска км 1020 - км 1035, Республика Саха (Якутия)</t>
  </si>
  <si>
    <t>Реконструкция автомобильной дороги М-56 "Лена" - от Невера до Якутска км 1035 - км 1055, Республика Саха (Якутия)</t>
  </si>
  <si>
    <t>Реконструкция автомобильной дороги М-56 "Лена" - от Невера до Якутска км 1055 - км 1058, Республика Саха (Якутия)</t>
  </si>
  <si>
    <t>Реконструкция автомобильной дороги М-56 "Лена" - от Невера до Якутска км 1070 - км 1076, Республика Саха (Якутия)</t>
  </si>
  <si>
    <t>Реконструкция автомобильной дороги М-56 "Лена" - от Невера до Якутска км 1078 - км 1103, Республика Саха (Якутия)</t>
  </si>
  <si>
    <t>Реконструкция автомобильной дороги М-56 "Лена" - от Невера до Якутска км 1103 - км 1128, Республика Саха (Якутия)</t>
  </si>
  <si>
    <t>Реконструкция автомобильной дороги М-56 "Лена" - от Невера до Якутска км 1128 - км 1148, Республика Саха (Якутия)</t>
  </si>
  <si>
    <t>Строительство и реконструкция участков автомобильной дороги "Колыма"-  строящаяся дорога от Якутска до Магадана</t>
  </si>
  <si>
    <t>Реконструкция автомобильной дороги "Колыма" - строящаяся дорога от Якутска до Магадана км 692 - км 711, Республика Саха (Якутия)</t>
  </si>
  <si>
    <t xml:space="preserve">Реконструкция  автомобильной дороги "Колыма" - строящаяся дорога от Якутска до Магадана км 1821+000 - км 1831+000, Магаданская область </t>
  </si>
  <si>
    <t xml:space="preserve">Реконструкция автомобильной дороги М-60 "Уссури" - от Хабаровска до Владивостока км 12+000 - км 28+750, Хабаровский край  </t>
  </si>
  <si>
    <t xml:space="preserve">Реконструкция автомобильной дороги М-60 "Уссури" - от Хабаровска до Владивостока км 28+750 - км 36+000, Хабаровский край  </t>
  </si>
  <si>
    <t xml:space="preserve">Реконструкция автомобильной дороги М-60 "Уссури" - от Хабаровска до Владивостока км 93 - км 98, Хабаровский край  </t>
  </si>
  <si>
    <t xml:space="preserve">Реконструкция автомобильной дороги М-60 "Уссури" - от Хабаровска до Владивостока км 335 - км 355, Приморский край  </t>
  </si>
  <si>
    <t xml:space="preserve">Реконструкция автомобильной дороги  М-60 "Уссури" - от Хабаровска до Владивостока км 376 - км 381, Приморский край                </t>
  </si>
  <si>
    <t xml:space="preserve">Реконструкция автомобильной дороги М-60 "Уссури" - от Хабаровска до Владивостока км 385 - км 399, Приморский край                </t>
  </si>
  <si>
    <t>Строительство путепровода через железную дорогу на км 591 автомобильной дороги  М-60 "Уссури" - от Хабаровска до Владивостока, Приморский край</t>
  </si>
  <si>
    <t xml:space="preserve">Реконструкция автомобильной дороги М-60 "Уссури" - от Хабаровска до Владивостока км 615 - км 622, Приморский край  </t>
  </si>
  <si>
    <t xml:space="preserve">Реконструкция автомобильной дороги М-60 "Уссури" - от Хабаровска до Владивостока км 622 - км 639, Приморский край  </t>
  </si>
  <si>
    <t>Строительство путепровода через железную дорогу на км 668+011 автомобильной дороги  М-60 "Уссури" - от Хабаровска до Владивостока, Приморский край</t>
  </si>
  <si>
    <t>Реконструкция моста через ключ Сюрприз на км 1132+635 автомобильной дороги "Колыма" - строящаяся дорога от Якутска до Магадана, Республика Саха (Якутия)</t>
  </si>
  <si>
    <t>Реконструкция моста через ключ Светлый на км 1171+150 автомобильной дороги "Колыма" - строящаяся дорога от Якутска до Магадана, Республика Саха (Якутия)</t>
  </si>
  <si>
    <t xml:space="preserve">Реконструкция моста через р. Кулешовка на км 540+099 автомобильной дороги  М-60 "Уссури" - от Хабаровска до Владивостока, Приморский край                </t>
  </si>
  <si>
    <t>Реконструкция автомобильной дороги подъезд до аэропорта от г. Анадырь на участке км 0+000 - км 30+500, Чукотский автономный округ</t>
  </si>
  <si>
    <t>Строительство мостового перехода через р.Тангнары на км 459+180 автомобильной дороги "Вилюй" - автомобильная дорога строящаяся от автомобильной дороги М-53 "Байкал" через Братск, Усть-Кут, Мирный до Якутска, Республика Саха (Якутия)</t>
  </si>
  <si>
    <t>Строительство мостового перехода через р.Чыбыда на км 614 автомобильной дороги "Вилюй" - автомобильная дорога строящаяся от автомобильной дороги М-53 "Байкал" через Братск, Усть-Кут, Мирный до Якутска, Республика Саха (Якутия)</t>
  </si>
  <si>
    <t>Строительство мостового перехода через р.Вилюйчан на км 1057 автомобильной дороги "Вилюй" - автомобильная дорога строящаяся от автомобильной дороги М-53 "Байкал" через Братск, Усть-Кут, Мирный до Якутска, Республика Саха (Якутия)</t>
  </si>
  <si>
    <t>Строительство мостового перехода через р.Дюгалах на км 702 автомобильной дороги "Вилюй" - автомобильная дорога, строящаяся от автомобильной дороги М-53 "Байкал" через Братск, Усть-Кут, Мирный до Якутска, Республика Саха (Якутия)</t>
  </si>
  <si>
    <t>Строительство мостового перехода через р.Туора-Кюель на км 706 автомобильной дороги "Вилюй" - автомобильная дорога, строящаяся от автомобильной дороги М-53 "Байкал" через Братск, Усть-Кут, Мирный до Якутска, Республика Саха (Якутия)</t>
  </si>
  <si>
    <t>Строительство автомобильной дороги "Вилюй" от автомобильной дороги М-53 "Байкал" через Братск, Усть-Кут, Мирный до Якутска на км 582+370 - км 592+400 (участок г.Вилюйск - р.Чыбыда), Республика Саха (Якутия)</t>
  </si>
  <si>
    <t xml:space="preserve">3. </t>
  </si>
  <si>
    <t>Центральный ФО</t>
  </si>
  <si>
    <t>Ярославская область</t>
  </si>
  <si>
    <t xml:space="preserve">1 очередь строительства обхода г. Ярославля с мостом через р. Волгу, Ярославслая область  </t>
  </si>
  <si>
    <t>Реконструкция Богоявленской площади в г. Ярославле</t>
  </si>
  <si>
    <t>Реконструкция Московского  пр. (от ж.д. путепровода у ст. Ярославль-Московский до ул. Калинина) в г. Ярославле</t>
  </si>
  <si>
    <t>Реконструкция Московского пр. (от пл.Богоявления до ж/д путепровода у ст. Ярославль-Московский) в г. Ярославле</t>
  </si>
  <si>
    <t>Реконструкция пр. Фрунзе (от Московского пр. до ул. Индустриальная) в г. Ярославле</t>
  </si>
  <si>
    <t>Реконструкция ул. Малая Пролетарская (от ул Варакина до пр. Толбухина, включая Малый Московский пер.) в г. Ярославле</t>
  </si>
  <si>
    <t>Реконструкция ул. Победы (от ул. Свободы до ул. Б.Октябрьская) в г. Ярославле</t>
  </si>
  <si>
    <t>Реконструкция ул. Собинова (от ул. Б.Октябрьская до ул. Некрасова) в г. Ярославле</t>
  </si>
  <si>
    <t xml:space="preserve">Реконструкция ул. Чайковского  (от ул. Б.Октябрьская до Которосльной набережной) в г. Ярослале </t>
  </si>
  <si>
    <t>Южный ФО</t>
  </si>
  <si>
    <t>Краснодарский край</t>
  </si>
  <si>
    <t>Строительство транспортной развязки в двух уровнях на пересечении ул. Гагарина и ул. Донской в городе Сочи</t>
  </si>
  <si>
    <t>10,1%</t>
  </si>
  <si>
    <t>Строительство транспортной развязки в двух уровнях на пересечении ул. Пластунской и ул. Макаренко-нижний съезд ("Макаренко") г. Сочи</t>
  </si>
  <si>
    <t>Республика Дагестан</t>
  </si>
  <si>
    <t>Реконструкция автомобильной дороги "Манас-Сергокала-Первомайское" на участке км 0 - км 10,6</t>
  </si>
  <si>
    <t>Реконструкция автомобильной дороги "Ново-Гапцах - Ново Филя - Тагиркент - Ялама" с подъездом к приграничной станции "Самур"</t>
  </si>
  <si>
    <t>Реконструкция автомобильной дороги Агвали-Сильдинская речка-Гакко на участке км 4,02 - км 9,5</t>
  </si>
  <si>
    <t>Реконструкция автомобильной дороги Курукал-Хнов км 21 - км 25</t>
  </si>
  <si>
    <t>Реконструкция автомобильной дороги Рутул - Лучек - Джиных на участках  км 19 - км 20, км 22 - км 23, км 32</t>
  </si>
  <si>
    <t>Реконструкция автомобильной дороги Тлярата-Камилух км 22 - км 24</t>
  </si>
  <si>
    <t>Реконструкция автомобильной дороги Усухчай-Куруш км 19 - км 26</t>
  </si>
  <si>
    <t>Реконструкция автомобильной дороги Шаури-Эчеда км 17,5 - км 22,15</t>
  </si>
  <si>
    <t>Реконструкция автомобильной дороги обход с. Ботлих км 0 - км 9 (в составе автодорожного маршрута Махачкала-Буйнакск-Гимры-Чирката-Сагринский мост-Тлох-Ботлих)</t>
  </si>
  <si>
    <t>Реконструкция подъезда к плотине Ирганайской ГЭС на участке автодороги Буйнакск - Кизилюрт до северного портала Гимринского тоннеля (в составе автодорожного маршрута Махачкала - Буйнакск - Гимры - Чирката - Сагринский мост - Тлох - Ботлих) в Республике Дагестан</t>
  </si>
  <si>
    <t>Строительство Гимринского автодорожного тоннеля в Республике Дагестан</t>
  </si>
  <si>
    <t>В связи с отсутствием схемы финансирования, принято решение о переносе сроков реализации объекта на более поздний период. В Перечне строек и объектов на 2010г. данный объект отсутствует.</t>
  </si>
  <si>
    <t>Исполнитель: Битейкин Никита Андреевич
Телефон: (499) 262-48-40; E-mail: biteykin@ppp-transport.ru</t>
  </si>
  <si>
    <t>Аэропорт "Иркутск"-реконструкция искусственных покрытий ИВПП и РД (проектные работы)</t>
  </si>
  <si>
    <t>Расширение аэропорта в г. Николаевск-на-Амуре Хабаровского края</t>
  </si>
  <si>
    <t>Реконструкция аэропортового комплекса (г. Казань)</t>
  </si>
  <si>
    <t>Обеспечение защиты авиатранспортной системы от актов незаконного вмешательства в её деятельность (ФГУП "Администрация гражданских аэропортов (аэродромов)", г. Москва)</t>
  </si>
  <si>
    <t>Обеспечение защиты авиатранспортной системы от актов незаконного вмешательства в её деятельность (ФГУП "Магнитогорское авиапредприятие", г. Магнитогорск)</t>
  </si>
  <si>
    <t>Обеспечение защиты авиатранспортной системы от актов незаконного вмешательства в её деятельность (ФГУП "Аэропорт Южно-Сахалинск", г. Южно-Сахалинск)</t>
  </si>
  <si>
    <t>Обеспечение защиты авиатранспортной системы от актов незаконного вмешательства в её деятельность (ФГУП "Аэропорт Магадан", г. Магадан</t>
  </si>
  <si>
    <t>Развитие учебных заведений и центров подготовки персонала гражданской авиации. Приобретение воздушных судов для учебных заведений (ФГОУ ВПО "Санкт-Петербургский ГУ ГА" г. Санкт-Петербург)</t>
  </si>
  <si>
    <t>Развитие учебных заведений и центров подготовки персонала гражданской авиации. Приобретение воздушных судов для учебных заведений (ФГОУ ВПО "Ульяновское высшее летное училище гражданской авиации" г. Ульяновск )</t>
  </si>
  <si>
    <t>Развитие учебных заведений и центров подготовки персонала гражданской авиации. Поставки тренажеров (ФГУ "Дирекция аэропортовых комплексов" г.Москва)</t>
  </si>
  <si>
    <t>Развитие учебных заведений и центров подготовки персонала гражданской авиации. Поставки тренажеров (ФГОУ "ВПО "Санкт-Петербургский ГУ ГА" г. Санкт-Петербург)</t>
  </si>
  <si>
    <t>Развитие учебных заведений и центров подготовки персонала гражданской авиации. Поставки тренажеров ФГОУ ВПО "Ульяновское высшее летное училище гражданской авиации" г. Ульяновск )</t>
  </si>
  <si>
    <t>Развитие учебных заведений и центров подготовки персонала гражданской авиации. Поставки тренажеров ФГОУ ВПО "Московский государственный технический университет ГА")</t>
  </si>
  <si>
    <t xml:space="preserve">Развитие учебных заведений и центров подготовки персонала гражданской авиации. Поставки тренажеров ФГУП"Дальневосточный центр подготовки авиационного персонала" г. Хабаровск) </t>
  </si>
  <si>
    <t>Развитие учебных заведений и центров подготовки персонала гражданской авиации. Поставки тренажеров ФГОУДО "Коми региональный центр подготовки авиационного пермонала"г. Сыктывкар)</t>
  </si>
  <si>
    <t>Монтаж насоса на станции 2-го подъема водозабора; монтаж внутреннего газооборудования котла ТТГ-5000, монтаж средств КИП и А котла ТТГ-500 котельной</t>
  </si>
  <si>
    <t>2.58.</t>
  </si>
  <si>
    <t>ремонт здания и реконструкцию инфраструктуры аэропорта</t>
  </si>
  <si>
    <t>2.59.</t>
  </si>
  <si>
    <t>2.60.</t>
  </si>
  <si>
    <t>2.61.</t>
  </si>
  <si>
    <t>Техническое перевооружение, информационные технологии, капитальное строительство</t>
  </si>
  <si>
    <t>Реконструкция объектов федеральной собственности в порту Петропавловск-Камчатский (укрепление сейсмоучтойчивости), Камчатский край
 ПИР</t>
  </si>
  <si>
    <t>Конкурс не объявлен в связи с отсутствием решения о месте строительства глубоководного порта.</t>
  </si>
  <si>
    <t>Реконструкция причала №8 приостановлена с 2004 г. по настоящее врем из-за отсутствия инвестора. На реконструкцию других причалов финансирование не выделено.</t>
  </si>
  <si>
    <t>Подписано дополнительное соглашение на реконструкцию причалов №№5,6 и пирса №1 по проекту "Строительство и реконструкция объектов федеральной собственности  в порту Ванино Хабаровский край".</t>
  </si>
  <si>
    <t>Проводятся инженерно-геологические изыскания</t>
  </si>
  <si>
    <t>Внебюджетные инвеестиции, всего:</t>
  </si>
  <si>
    <t>программная часть, всего:</t>
  </si>
  <si>
    <t>Проведены изыскательские работы</t>
  </si>
  <si>
    <t xml:space="preserve"> Завершена реконструкция нижней камеры шлюза № 11 </t>
  </si>
  <si>
    <t>Выполнено устройство направляющих стенок между шлюзами № 3 и № 4. Электроснабжение, наружное освещение, устройство нижнего причала шлюза № 5, берегоукрепление правого берега, забивка и бетонироование сваи</t>
  </si>
  <si>
    <t>Монтаж металлоконструкций аварийно-эксплуатационных ворот верхней головы, приобретение оборудования</t>
  </si>
  <si>
    <t>Бюджетные инвестиции</t>
  </si>
  <si>
    <t>98,2%</t>
  </si>
  <si>
    <t>88%</t>
  </si>
  <si>
    <t>15,3%</t>
  </si>
  <si>
    <t>1,5%</t>
  </si>
  <si>
    <t>Строительство центральной автомагистрали г. Сочи "Дублер Курортного проспекта" от км 172 федеральной автодороги М-27 Джубга - Сочи (р. Псахе) до начала обхода города Сочи ПК 0 (р. Агура) с реконструкцией участка автомобильной дороги от ул. Земляничная до Курортного роспекта, Краснодарский край (II очередь от ул.Земляничной до р.Сочи)</t>
  </si>
  <si>
    <t>Строительство центральной автомагистрали г. Сочи "Дублер Курортного проспекта" от км 172 федеральной автодороги М-27 Джубга - Сочи (р. Псахе) до начала обхода города Сочи ПК 0 (р. Агура) с реконструкцией участка автомобильной дороги от ул. Земляничная до Курортного роспекта, Краснодарский край (III очередь от р.Сочи до р.Псахе)</t>
  </si>
  <si>
    <t>Объект введен в эксплуатацию.Получена экономия по результатам размещения госзаказа.</t>
  </si>
  <si>
    <t>1,8%</t>
  </si>
  <si>
    <t>Строительство и реконструкция  автомобильной дороги М-7 "Волга"- от Москвы через Владимир, Нижний Новгород, Казань до Уфы.           Строительство моста через реку Сура на км 582+300 автомобильной дороги М-7 "Волга"  от Москвы через Владимир, Нижний Новгород, Казань до Уфы (1-я очередь строительства), Чувашская Республика</t>
  </si>
  <si>
    <t>5,5%</t>
  </si>
  <si>
    <t>Объект введен в эксплуатацию по II стадии. Получена экономия по результатам размещения госзаказа.</t>
  </si>
  <si>
    <t>Строительство автомобильной дороги "Амур" Чита-Хабаровск км 979 - км 1006 (II стадия), Амурская область</t>
  </si>
  <si>
    <t>Строительство автомобильной дороги "Амур" Чита-Хабаровск км 1089 - км 1109 (II стадия), Амурская область</t>
  </si>
  <si>
    <t>Строительство автомобильной дороги "Амур" Чита-Хабаровск км 1109 - км 1127, Амурская область</t>
  </si>
  <si>
    <t>Строительство автомобильной дороги "Амур" Чита-Хабаровск км 1847 - км 1853 (II стадия), Еврейская автономная область</t>
  </si>
  <si>
    <t>Строительство  пешеходного перехода в разных уровнях на км 121+000 автомобильной дороги Краснодар - Новороссийск (до Верхнебаканского), Краснодарский край</t>
  </si>
  <si>
    <t>Устройство искусственного электроосвещения на автомобильной дороге 1Р 253 Майкоп - Усть-Лабинск - Кореновск на участках км 24+000 - км 25+000, км 29+500 - км 30+500, км 32+500 - км 33+500, км 81+000 - км 83+000, км 106+300 - км 106+582, км 112+206 - км 113+000, км 126+290 - км 127+150, Краснодарский край</t>
  </si>
  <si>
    <t>Федеральное государственное учреждение "Управление автомобильной магистрали Самара - Уфа - Челябинск Федерального дорожного агентства"</t>
  </si>
  <si>
    <t>Устройство искусственного электроосвещения на автомобильной дороге М-5 "Урал" - от Москвы через Рязань, Пензу, Самару, Уфу до Челябинска на участках км 1439+000 - км 1454+000, км 1492+940, Республика Башкортостан</t>
  </si>
  <si>
    <t>Установка осевого барьерного ограждения на автомобильной дороге М-7 "Волга" - от Москвы через Владимир, Нижний Новгород, Казань до Уфы на участке км 1290+838 - км 1310+910, Республика Башкортостан</t>
  </si>
  <si>
    <t xml:space="preserve">Устройство искусственного электроосвещения на автомобильной дороге А-151 Цивильск - Ульяновск на участках км 47+225 - км 47+875 н.п. Бикшихи, км 71+334 - км 71+775 н.п. Комсомольское, км 93+425 - км 97+200 н.п. Туруново, н.п. Батырево, км 106+330 - км 107+025 н.п. Карабай Шемурша, км 114+775 - км 115+320 н.п. Шемурша в Чувашской Республике </t>
  </si>
  <si>
    <t>Установка осевого барьерного ограждения на автомобильной дороге "Вятка" - от Чебоксар через плотину Чебоксарской ГЭС на Йошкар-Олу, Киров до Сыктывкара на участке км 8+080 - км 11+200, Чувашская Республика</t>
  </si>
  <si>
    <t>Федеральное государственное учреждение "Федеральное управление автомобильных дорог "Урал" Федерального дорожного агентства", г.Екатеринбург</t>
  </si>
  <si>
    <t>Устройство искусственного электроосвещения на автомобильной дороге 1Р 242 Пермь - Екатеринбург км 10+100 - км 11+000 н.п. Фролы в Пермском крае</t>
  </si>
  <si>
    <t>Устройство искусственного электроосвещения на автомобильной дороге М-51 "Байкал" - от Челябинска через Курган, Омск, Новосибирск, Кемерово, Красноярск, Иркутск, Улан-Удэ до Читы, Подъезд к городу Тюмень на участке км 191+610 - км 192+530 н.п. Патрушево в Тюменской области</t>
  </si>
  <si>
    <t>Устройство искусственного электроосвещения на автомобильной дороге 1Р 242 Пермь - Екатеринбург на участке км 139+590 - км 141+230, Пермский край</t>
  </si>
  <si>
    <t>Устройство искусственного электроосвещения на автомобильной дороге Тюмень - Ханты-Мансийск через Тобольск, Сургут, Нефтеюганск на участке км 571+000 - км 572+000, Ханты-Мансийский автономный округ</t>
  </si>
  <si>
    <t>Устройство осевого барьерного ограждения на автомобильной дороге 1Р 351 Екатеринбург - Тюмень на участке км 316+000 - км 317+120, Тюменская область</t>
  </si>
  <si>
    <t>Устройство искусственного электроосвещения на автомобильной дороге М-5 "Урал" - от Москвы через Рязань, Пензу, Самару, Уфу до Челябинска, подъезд к г. Екатеринбургу на участках км 179+561 - км 186+101 (н.п. Октябрский), км 186+101 - км 191+218 (н.п. Екатеринбург), Свердловская область</t>
  </si>
  <si>
    <t>Устройство подземного пешеходного перехода на автомобильной дороге 1Р 351 Екатеринбург - Тюмень км 27+485, Свердловская область</t>
  </si>
  <si>
    <t>Устройство надземного пешеходного перехода на автомобильной дороге М-5 "Урал" - от Москвы через Рязань, Пензу, Самару, Уфу до Челябинска, подъезд к г.Екатеринбургу  км 189+350, Свердловская область</t>
  </si>
  <si>
    <t>Установка барьерного ограждения на автомобильной дороге М-5 "Урал" - от Москвы через Рязань, Пензу, Самару, Уфу до Челябинска, подъезд к г.Екатеринбургу на участке  км 130+215 - км 150+218 (осевое), Свердловской области</t>
  </si>
  <si>
    <t>Устройство искусственного электроосвещения автомобильной дороги М-5 "Урал" - от Москвы через Рязань, Пензу, Самару, Уфу до Челябинска на участке км 1548+651 - км 1871+037, Челябинская область</t>
  </si>
  <si>
    <t>Устройство искусственного электроосвещения автомобильной дороги М-5 "Урал" - от Москвы через Рязань, Пензу, Самару, Уфу до Челябинска, Подъезд к г.Екатеринбург на участке км 11+400 - км 130+169, Челябинская область</t>
  </si>
  <si>
    <t>Устройство искусственного электроосвещения автомобильной дороги М-36 Челябинск - Троицк до границы с Республикой Казахстан км 16+270 -км 144+430, Челябинская область</t>
  </si>
  <si>
    <t>Установка осевого барьерного ограждения на автомобильной дороге М-5 "Урал" - от Москвы через Рязань, Пензу, Самару, Уфу до Челябинска, Подъезд к г.Екатеринбургу на участке км 11+400 - км 130+169, Челябинская область</t>
  </si>
  <si>
    <t>Установка осевого барьерного ограждения на автомобильной дороге М-5 "Урал" - от Москвы через Рязань, Пензу, Самару, Уфу до Челябинска на участке км 1844+000 - км 1871+037, Челябинская область</t>
  </si>
  <si>
    <t>Установка осевого барьерного ограждения на автомобильной дороге М-36 Челябинск - Троицк до границы с Республикой Казахстан (на Кустанай, Караганду, Балхаш, Алма-Ату) на участке км 16+270 - км 54+300, Челябинская область</t>
  </si>
  <si>
    <t>Устройство искусственного электроосвещения на автомобильной дороге М-52 "Чуйский  тракт" - от Новосибирска через Бийск до границы с  Монголией на км 226+138 - км 427+000, Алтайский край</t>
  </si>
  <si>
    <t>Устройство искусственного электроосвещения на автомобильной  дороге А-349 Барнаул - Рубцовск до границы с Республикой Казахстан (на Семипалатинск), км 11+550 - км 39+000, Алтайский  край</t>
  </si>
  <si>
    <t>Устройство искусственного электроосвещения на автомобильной дороге М-52 "Чуйский тракт" - от Новосибирска через Бийск до границы с Монголией, км 496+370 - км 943+000, Республика Алтай</t>
  </si>
  <si>
    <t>Федеральное государственное учреждение "Управление федеральных автомобильных дорог на территории Республики Бурятия Федерального дорожного агентства", г.Улан-Удэ</t>
  </si>
  <si>
    <t xml:space="preserve">Установка перильного ограждения на автомобильной дороге М-55 "Байкал" - от Челябинска  через Курган, Омск, Новосибирск, Кемерово, Красноярск, Иркутск, Улан-Удэ  до Читы на участке км 392+470 – км 396+340 н.п.Ильинка,  Республика Бурятия </t>
  </si>
  <si>
    <t>Установка перильного ограждения на автомобильной дороге М-55 "Байкал" - от Челябинска  через Курган, Омск, Новосибирск, Кемерово, Красноярск, Иркутск, Улан-Удэ  до Читы на участке км 442+500 – км 445+300 н.п. Сотниково, Республика Бурятия</t>
  </si>
  <si>
    <t>Установка перильного ограждения на автомобильной дороге М-55 "Байкал" - от Челябинска  через Курган, Омск, Новосибирск, Кемерово, Красноярск, Иркутск, Улан-Удэ  до Читы на участке км 453+600 – км 455+880 н.п.Солдатский,  Республика Бурятия</t>
  </si>
  <si>
    <t>Установка перильного ограждения на автомобильной дороге М-55 "Байкал" - от Челябинска  через Курган, Омск, Новосибирск, Кемерово, Красноярск, Иркутск, Улан-Удэ  до Читы на участке км 455+880 – км 457+060 н.п. Сужа,  Республика Бурятия</t>
  </si>
  <si>
    <t xml:space="preserve">Установка перильного ограждения на автомобильной дороге М-55 "Байкал" - от Челябинска  через Курган, Омск, Новосибирск, Кемерово, Красноярск, Иркутск, Улан-Удэ  до Читы  на участке  км 139+400 – км 140+800 н.п.Утулик, Иркутская область </t>
  </si>
  <si>
    <t>Установка перильного ограждения на автомобильной дороге М-55 "Байкал" - от Челябинска  через Курган, Омск, Новосибирск, Кемерово, Красноярск, Иркутск, Улан-Удэ  до Читы на участке  км 105+300 – км 112+000  г. Слюдянка, Иркутская область</t>
  </si>
  <si>
    <t>Установка перильного ограждения на автомобильной дороге Улан-Удэ (автомобильная дорога "Байкал") – Кяхта  до границы с Монголией на участке км 11+400 – км 14+400 н.п. Иволгинск, Республика Бурятия</t>
  </si>
  <si>
    <t>Установка перильного ограждения на автомобильной дороге Улан-Удэ (автомобильная дорога "Байкал") – Кяхта  до границы с Монголией на участке км 209+182 – км 218+300 г.Кяхта, Республика Бурятия</t>
  </si>
  <si>
    <t>Устройство искусственного электроосвещения на автомобильной дороге М-55 "Байкал" - от Челябинска через Курган, Омск, Новосибирск, Кемерово, Красноярск, Иркутск, Улан-Удэ до Читы на участке км 142+520 - км 149+077 г.Байкальск, Республика Бурятия</t>
  </si>
  <si>
    <t>Устройство искусственного электроосвещения  на автомобильной дороге М-55 "Байкал" - от Челябинска через Курган, Омск, Новосибирск, Кемерово, Красноярск, Иркутск, Улан-Удэ до Читы на участке км 270+100 - км 271+820 н.п.Клюевка, Республика Бурятия</t>
  </si>
  <si>
    <t>Устройство искусственного электроосвещения  на автомобильной дороге М-55 "Байкал" - от Челябинска через Курган, Омск, Новосибирск, Кемерово, Красноярск, Иркутск, Улан-Удэ до Читы на участке км 277+550 - км 281+250 г.Бабушкин, Республика Бурятия</t>
  </si>
  <si>
    <t>Устройство искусственного электроосвещения  на автомобильной дороге М-55 "Байкал" - от Челябинска через Курган, Омск, Новосибирск, Кемерово, Красноярск, Иркутск, Улан-Удэ до Читы на участке км 363+800 - км 364+250 н.п.Брянск, Республика Бурятия</t>
  </si>
  <si>
    <t>Устройство искусственного электроосвещения  на автомобильной дороге М-55 "Байкал" - от Челябинска через Курган, Омск, Новосибирск, Кемерово, Красноярск, Иркутск, Улан-Удэ до Читы на участке км 404+400 - км 407+400 н.п.Татаурово, Республика Бурятия</t>
  </si>
  <si>
    <t>Устройство искусственного электроосвещения  на автомобильной дороге М-55 "Байкал" - от Челябинска через Курган, Омск, Новосибирск, Кемерово, Красноярск, Иркутск, Улан-Удэ до Читы на участке км 432+890 - км 433+900  н.п.Ошурково, Республика Бурятия</t>
  </si>
  <si>
    <t>Устройство искусственного электроосвещения  на автомобильной дороге М-55 "Байкал" - от Челябинска через Курган, Омск, Новосибирск, Кемерово, Красноярск, Иркутск, Улан-Удэ до Читы на участке км 457+060 - км 458+100 н.п.Нур Селение, Республика Бурятия</t>
  </si>
  <si>
    <t>Устройство искусственного электроосвещения  на автомобильной дороге М-55 "Байкал" - от Челябинска через Курган, Омск, Новосибирск, Кемерово, Красноярск, Иркутск, Улан-Удэ до Читы на участке км 471+930 - км 473+940 н.п.Саратовка, Республика Бурятия</t>
  </si>
  <si>
    <t>Устройство искусственного электроосвещения  на автомобильной дороге М-55 "Байкал" - от Челябинска через Курган, Омск, Новосибирск, Кемерово, Красноярск, Иркутск, Улан-Удэ до Читы на участке км 476+700 - км 478+300 н.п.Шалута, Республика Бурятия</t>
  </si>
  <si>
    <t>Устройство искусственного электроосвещения  на автомобильной дороге М-55 "Байкал" - от Челябинска через Курган, Омск, Новосибирск, Кемерово, Красноярск, Иркутск, Улан-Удэ до Читы на участке км 492+100 - км 496+100 н.п.Тарбагатай, Республика Бурятия</t>
  </si>
  <si>
    <t>Устройство искусственного электроосвещения  на автомобильной дороге М-55 "Байкал" - от Челябинска через Курган, Омск, Новосибирск, Кемерово, Красноярск, Иркутск, Улан-Удэ до Читы на участке км 503+860 - км 506+450 н.п.Десятниково, Республика Бурятия</t>
  </si>
  <si>
    <t>Устройство искусственного электроосвещения  на автомобильной дороге М-55 "Байкал" - от Челябинска через Курган, Омск, Новосибирск, Кемерово, Красноярск, Иркутск, Улан-Удэ до Читы на участке км 558+950 - км 562+350 н.п.Мухоршибирь, Республика Бурятия</t>
  </si>
  <si>
    <t>Устройство искусственного электроосвещения  на автомобильной дороге Улан-Удэ (автомобильная дорога "Байкал") - Кяхта до границы с Монголией на участке км 2+000 - км 3+800 н.п.Нижняя Иволга, Республика Бурятия</t>
  </si>
  <si>
    <t>Устройство искусственного электроосвещения на автомобильной дороге Улан-Удэ (автомобильная дорога "Байкал") - Кяхта до границы с Монголией на участке км 173+600 - км 174+500 н.п.Калинишная, Республика Бурятия</t>
  </si>
  <si>
    <t xml:space="preserve">Устройство искусственного электроосвещения  на автомобильной дороге Култук - Монды км 0+000 - км 4+050 с.Култук, Иркутская область </t>
  </si>
  <si>
    <t>Устройство искусственного электроосвещения  на автомобильной дороге Култук - Монды км 94+865 - км 97+030 с.Жемчуг, Республика Бурятия</t>
  </si>
  <si>
    <t>Устройство искусственного электроосвещения  на автомобильной дороге Култук - Монды км 118+230 - км 125+320 с.Кырен, Республика Бурятия</t>
  </si>
  <si>
    <t>Федеральное государственное учреждение "Управление автомобильной магистрали М-54 "Енисей" Федерального дорожного агентства"</t>
  </si>
  <si>
    <t>Устройство искусственного электроосвещения на автомобильной дороге М-54 "Енисей" - от Красноярска через Абакан, Кызыл до границы с Монголией на участке км 505+000 - км 512+000, Красноярский край</t>
  </si>
  <si>
    <t>Устройство искусственного электроосвещения на автомобильной дороге М-54 "Енисей" - от Красноярска через Абакан, Кызыл до границы с Монголией на участке км 801+095 - км 801+695 (мост через р. Енисей), Республика Тыва</t>
  </si>
  <si>
    <t>Государственное учреждение "Управление автомобильной магистрали Красноярск - Иркутск Федерального дорожного агентства", г.Иркутск</t>
  </si>
  <si>
    <t>Устройство искусственного электроосвещения на автомобильной дороге М-53 "Байкал" - от Челябинска через Курган, Омск, Новосибирск, Кемерово, Красноярск, Иркутск, Улан-Удэ до Читы на участках км 1515+030 - км 1518+200, н.п.Шерагул, км 1525+620 - км 1527+450 н.п.Трактовая, км 1788+810 - км 1790+320 н.п.Средний, Иркутская область</t>
  </si>
  <si>
    <t>Устройство искусственного электроосвещения на автомобильной дороге 1Р 418 Иркутск - Усть-Ордынский на участках км 21+125 - км 23+125 н.п.Хомутово, км 45+600 - км 46+900 н.п.Жердовка, Иркутская область</t>
  </si>
  <si>
    <t>Устройство искусственного электроосвещения на автомобильной дороге "Вилюй", строящейся от автомобильной дороги М-53 "Байкал" через Братск, Усть-Кут, Мирный до Якутска на участке Братск - Падун км 218+100 - км 224+500, Иркутская область</t>
  </si>
  <si>
    <t>Федеральное государственное учреждение "Федеральное управление автомобильных дорог "Байкал"  Федерального дорожного агентства"</t>
  </si>
  <si>
    <t>Cтроительство автобусных остановок на автомобильной дороге   М-54 "Енисей" - от Красноярска через Абакан, Кызыл до границы с Монголией на участке км 20+490 - км 20+940, Красноярский край</t>
  </si>
  <si>
    <t>Установка барьерного ограждения на автомобильной дороге М-53 "Байкал" - от Челябинска через Курган, Омск, Новосибирск, Кемерово, Красноярск, Иркутск, Улан-Удэ до Читы на участках км 579+343 - км 579+621 (право), км 581+863 - км 582+533 (право), км 598+177 - км 598+927 (право), км 774+149 - км 774+226 (лево), км 802+942 - км 803+147 (лево), км 804+487 - км 804+981 (лево), км 984+500 - км 984+550 (лево), обход г. Красноярска км 0+048 - км 0+567 (осевое), км 1+404 - км 4+467 (осевое), Красноярский край</t>
  </si>
  <si>
    <t>Установка барьерного ограждения на автомобильной дороге М-54 "Енисей" - от Красноярска через Абакан, Кызыл до границы с Монголией на участках км 395+000 - км 396+000 (осевое), км 401+000 - км 402+850, обход г. Абакана км 406+750 - км 407+830 (осевое), км 412+500 - км 413+600 (осевое), км 413+850 - км 415+200, Республика Хакасия</t>
  </si>
  <si>
    <t>Федеральное государственное учреждение "Федеральное управление автомобильных дорог "Сибирь" Федерального дорожного агентства"</t>
  </si>
  <si>
    <t>Устройство искусственного электроосвещения на автомобильной дороге М-53 "Байкал" - от Челябинска через Курган, Омск, Новосибирск, Кемерово, Красноярск, Иркутск, Улан-Удэ до Читы км 18+900 - км 19+400 п.Юбилейный, км 20+281 - км 20+823 с.Мочище, км 33+800 - км 35+700 с.Сокур, км 82+500 - км 83+500 с.Вороново, км 117+000 - км 118+000 с.Чахлово, Новосибирская область</t>
  </si>
  <si>
    <t>Устройство искусственного электроосвещения на автомобильной дороге М-52 "Чуйский тракт" - от Новосибирска через Бийск до границы с Монголией км 28+863 - км 30+422 г.Новосибирск, км 30+422 - км 32+537 п.Новый, км 33+541 - км 33+603 г.Бердск, км 35+282 - км 35+576 г.Бердск, км 56+400 - км 57+785 г.Искитим, Новосибирская область</t>
  </si>
  <si>
    <t>Устройство искусственного электроосвещения на автомобильной дороге М-52 "Чуйский тракт" - от Новосибирска через Бийск до границы с Монголией км 69+200 - 70+400 н.п.Евсино, Новосибирская область</t>
  </si>
  <si>
    <t>Устройство искусственного электроосвещения на автомобильной дороге М-51 "Байкал" - от Челябинска через Курган, Омск, Новосибирск, Кемерово, Красноярск, Иркутск, Улан-Удэ до Читы км 789+970 - км 790+970 с.Лузино, км 798+060 - км 799+300 ст.Входная, Омская область</t>
  </si>
  <si>
    <t>Устройство искусственного электроосвещения на автомобильной дороге М-53 "Байкал" - от Челябинска через Курган, Омск, Новосибирск, Кемерово, Красноярск, Иркутск, Улан-Удэ до Читы на участке км 25+340 - км 26+370 (внеуличный пешеходный переход, посадочная платформа ж.д.), Новосибирская  область</t>
  </si>
  <si>
    <t>Устройство искусственного электроосвещения на автомобильной дороге М-38 Омск - Черлак до границы с Республикой Казахстан на участке км 47+000 - км 48+540 п. Речной, Омская область</t>
  </si>
  <si>
    <t>Устройство искусственного электроосвещения на автомобильной дороге М-53 "Байкал" - от Челябинска через Курган, Омск, Новосибирск, Кемерово, Красноярск, Иркутск, Улан-Удэ до Читы на участке км 201+618 - км 203+275 д. Симоново, Кемеровская  область</t>
  </si>
  <si>
    <t>Устройство искусственного электроосвещения на автомобильной дороге М-53 "Байкал" - от Челябинска через Курган, Омск, Новосибирск, Кемерово, Красноярск, Иркутск, Улан-Удэ до Читы на участке км 306+923 - км 309+938 г.Березовский, Кемеровская область</t>
  </si>
  <si>
    <t>Федеральное государственное учреждение "Межрегиональная дирекция по дорожному строительству в Дальневосточном регионе  России Федерального дорожного агентства", г.Хабаровск</t>
  </si>
  <si>
    <t>Устройство искусственного электроосвещения на км 991 (транспортная развязка) автомобильной дороги "Амур" - строящаяся дорога от Читы через Невер, Свободный, Архару, Биробиджан, до Хабаровска, Амурская область</t>
  </si>
  <si>
    <t>Устройство искусственного электроосвещения на км 1370 (транспортная развязка) автомобильной дороги "Амур"  - строящаяся дорога от Читы через Невер, Свободный, Архару, Биробиджан, до Хабаровска, Амурская область</t>
  </si>
  <si>
    <t>Устройство искусственного электроосвещения на км 1488 (транспортная развязка) автомобильной дороги "Амур" - строящаяся дорога от Читы через Невер, Свободный, Архару, Биробиджан до Хабаровска, Амурская область</t>
  </si>
  <si>
    <t>Устройство искусственного электроосвещения на км 1562 (транспортная развязка) автомобильной дороги "Амур" - строящаяся дорога от Читы через Невер, Свободный, Архару, Биробиджан до Хабаровска, Амурская область</t>
  </si>
  <si>
    <t>Устройство искусственного электроосвещения на автомобильной дороге "Амур" - строящаяся дорога от Читы через Невер, Свободный, Архару, Биробиджан до Хабаровска, подъезд к городу Благовещенск на участке км 65+207 - км 65+700 п.Березовка, Амурская область</t>
  </si>
  <si>
    <t xml:space="preserve">Устройство искусственного электроосвещения на автомобильной дороге "Колыма" - строящаяся дорога от Якутска до Магадана на участке км 1398+000 - км 1402+000 г.Сусуман, Магаданская область </t>
  </si>
  <si>
    <t xml:space="preserve">Устройство искусственного электроосвещения на автомобильной дороге "Колыма" - строящаяся дорога от Якутска до Магадана на участке км 2013+000 - км 2015+000 г.Магадан, Магаданская область </t>
  </si>
  <si>
    <t>Устройство искусственного электроосвещения на  автомобильной дороге "Амур" - строящаяся дорога от Читы через Невер, Свободный, Архару, Биробиджан до Хабаровска на участке км 123+595 - км 124+483 п.Н.Талача, Читинская область</t>
  </si>
  <si>
    <t>Федеральное государственное учреждение "Федеральное управление автомобильных дорог "Дальний Восток" Федеральное дорожное агентство, г.Хабаровск</t>
  </si>
  <si>
    <t>Устройство искусственного электроосвещения на автомобильной дороге М-60 "Уссури" - от Хабаровска до Владивостока на участке км 178+000 - км 179+400 с.Лермонтовка, Хабаровский край</t>
  </si>
  <si>
    <t>Устройство искусственного электроосвещения на автомобильной дороге М-60 "Уссури" - от Хабаровска до Владивостока на участке км 214+700 - км 221+485 г.Бикин, Хабаровский край</t>
  </si>
  <si>
    <t>Устройство искусственного электроосвещения на автомобильной дороге М-60 "Уссури" - от Хабаровска до Владивостока на участке км 268+340 - км 272+350 г.Лучегорск, Приморский край</t>
  </si>
  <si>
    <t>Устройство искусственного электроосвещения на автомобильной дороге М-60 "Уссури" - от Хабаровска до Владивостока на участке км 431+410 - км 432+425 пгт. Горные ключи, Приморский край</t>
  </si>
  <si>
    <t>Устройство искусственного электроосвещения на автомобильной дороге М-60 "Уссури" - от Хабаровска до Владивостока на участке км 448+700 - км 451+780 пгт. Кировский, Приморский край</t>
  </si>
  <si>
    <t>Устройство искусственного электроосвещения на автомобильной дороге М-60 "Уссури" - от Хабаровска до Владивостока на участке км 719+515 - км 722+000 с.Вольно-Надежденское, Приморский край</t>
  </si>
  <si>
    <t xml:space="preserve">Федеральное государственное учреждение "Управление федеральных автомобильных дорог на территории Забайкальского края Федерального дорожного агентства" </t>
  </si>
  <si>
    <t>Устройство искусственного электроосвещения на автомобильной дороге М-55 "Байкал" - от Челябинска через Курган, Омск, Новосибирск, Кемерово, Красноярск, Иркутск, Улан-Удэ до Читы на участке км 1048+500 - 1050+500 н.п.Лесной Городок,  Забайкальский край</t>
  </si>
  <si>
    <t>Устройство искусственного электроосвещения на автомобильной дороге А-166 Чита - Забайкальск до границы с Китайской Народной Республикой на участке км 16+500 - 20+000 н.п.Атамановка, Забайкальский край</t>
  </si>
  <si>
    <t>Устройство искусственного электроосвещения на автомобильной дороге А-166 Чита - Забайкальск до границы с Китайской Народной Республикой на участке км 39+400 - 45+500 н.п.Новая, Забайкальский край</t>
  </si>
  <si>
    <t>Устройство искусственного электроосвещения на автомобильной дороге А-166 Чита - Забайкальск до границы с Китайской Народной Республикой на участке км 51+000 - 56+300 н.п. Маккавеево, Забайкальский край</t>
  </si>
  <si>
    <t>Устройство искусственного электроосвещения на автомобильной дороге А-166 Чита - Забайкальск до границы с Китайской Народной Республикой на участке км 151+800 - 156+500 н.п.Агинское, Забайкальский край</t>
  </si>
  <si>
    <t>Устройство искусственного электроосвещения на автомобильной дороге А-166 Чита - Забайкальск до границы с Китайской Народной Республикой на участке км 375+000 - 380+00 н.п.Борзя, Забайкальский край</t>
  </si>
  <si>
    <t>Расходы на ликвидацию грунтовых разрывов на сети автомобильных дорог федерального значения</t>
  </si>
  <si>
    <t>Проекты по реконструкции ремонтонепригодных мостов (строительство и реконструкция мостов и путепроводов)</t>
  </si>
  <si>
    <t>Реконструкция мостового перехода через р. Печенга на км 1517 автомобильной дороги М-18 "Кола"- от Санкт-Петербурга через Петрозаводск, Мурманск Печенгу до границы с Норвегией (международный автомобильный пункт пропуска "Борисоглебск") в Мурманской области</t>
  </si>
  <si>
    <t>Строительство мостового перехода через р.Аргун  на км 656+756 автомобильной дороги М-29 "Кавказ"- из Краснодара (от Павловской) через Грозный Махачкалу до границы с Азербайджанской  Республикой (на Баку),  Чеченская Республика</t>
  </si>
  <si>
    <t>Реконструкция моста через р.Ока на 1626 км автомобильной дороги М-53 "Байкал" от Челябинска через Курган, Омск, Новосибирск,Кемерово, Красноярск, Иркутск, Улан-Удэ до Читы , Иркутская область</t>
  </si>
  <si>
    <t>Реконструкция мостового перехода через р.Осиновка на км 619 автомобильной дороги М-60 "Уссури"- от Хабаровска до Владивостока,  Приморский край</t>
  </si>
  <si>
    <t>Реконструкция путепровода на км 258 автомобильной дороги М-60 "Уссури" от Хабаровска до Владивостока, Приморский край</t>
  </si>
  <si>
    <t>Федеральное государственное учреждение "Федеральное управление автомобильных дорог "Дальний Восток" Федерального дорожного агентства" г. Хабаровск</t>
  </si>
  <si>
    <t>Строительство мостового перехода через р. Колыма на км 1580 автомобильной дороги "Колыма" - строящася дорога от Якутска до Магадана в Магаданской области</t>
  </si>
  <si>
    <t>Реконструкция мостового перехода через р.Пятилетка на км 1618 автомобильной дороги "Колыма" - строящаяся дорога от Якутска до Магадана, Магаданская область</t>
  </si>
  <si>
    <t>Реконструкция мостового перехода через р.Упа на км 71+567 автомобильной дороги 1Р -132 Калуга - Тула - Михайлов - Рязань в Тульской области</t>
  </si>
  <si>
    <t>Реконструкция мостового перехода через реку Алатырь км 211+000  автомобильной дороги 1Р 158 Нижний Новгород - Саратов (через Арзамас, Саранск, Иссу, Пензу), Нижегородская область</t>
  </si>
  <si>
    <t xml:space="preserve">Реконструкция мостового перехода через реку Эльтма км 145+000 автомобильной дороги 1Р 158 Нижний Новгород-Саратов (через Арзамас, Саранск, Иссу, Пензу),Нижегородской области </t>
  </si>
  <si>
    <t>Реконструкция мостового перехода через реку  Водопрь км 97+500 автомобильной дороги 1Р 158 Нижний Новгород-Саратов (через Арзамас, Саранск, Иссу, Пензу), Нижегородская область</t>
  </si>
  <si>
    <t>Реконструкция мостового перехода через реку   Сережа км 83+500 автомобильной дороги 1Р 158 Нижний Новгород-Саратов (через Арзамас, Саранск, Иссу, Пензу), Нижегородская область</t>
  </si>
  <si>
    <t>Реконструкция  мостового перехода через р. Бычки  на км 469+431 автомобильной дороги М-2 "Крым" от Москвы через Тулу, Орел, Курск, Белгород до границы с Украиной в Курской области</t>
  </si>
  <si>
    <t>Реконструкция мостового перехода через р. Любаж на км 465+212 автомобильной дороги М-2 "Крым" от Москвы через Тулу, Орел, Курск, Белгород до границы с Украиной вКурской области</t>
  </si>
  <si>
    <t>Федеральное государственное учреждение "Управление автомобильной дороги общего пользования федерального значения "Вилюй" Федерального дорожного агенства", г.Якутск, Республика Саха (Якутия)</t>
  </si>
  <si>
    <t>Строительство мостового перехода через р.Ботомоя на км 847+080 автомобильной дороги "Вилюй", строящейся от автомобильной дороги М-53 "Байкал" через Братск, Усть-Кут, Мирный до Якутска в Республике Саха (Якутия)</t>
  </si>
  <si>
    <t>Строительство противолавинной галереи на автомобильной дороге М-54 "Енисей" - от Красноярска через Абакан, Кызыл до границы с Монголией на участке 601+200 - км 601+750,  Красноярский край</t>
  </si>
  <si>
    <t>Реконструкция моста через р. Нимныр на км 518 автомобильной дороги М-56 "Лена" от Невера до Якутска, Республика Саха (Якутия)</t>
  </si>
  <si>
    <t>Реконструкция моста через Суходол на км 76+179 автомобильной дороги Тюмень - Ханты-Мансийск через Тобольск, Сургут, Нефтеюганск в Тюменской области</t>
  </si>
  <si>
    <t>Реконструкция мостового перехода через реку Паша на км 175+606 автомобильной дороги М-18 "Кола" от Санкт-Петербурга через Петрозаводск, Мурманск, Печенгу до границы с Норвегией (международный автомобильный пункт пропуска "Борисоглебск") в Ленинградской об</t>
  </si>
  <si>
    <t>Разработка предпроектной и проектной документации</t>
  </si>
  <si>
    <t>Разработка проектной документации в целях реализации инвестиционных проектов по строительству и реконструкции автомобильных дорог общего пользования федерального значения входящих в состав международных транспортных коридоров</t>
  </si>
  <si>
    <t>Строительство и реконструкция автомобильной дороги М-2 "Крым" - от Москвы через Тулу, Орел, Курск, Белгород до границы с Украиной (на Харьков, Днепропетровск, Симферополь)</t>
  </si>
  <si>
    <t>Реконструкция мостового перехода через реку Плава на км 246  автомобильной дороги М-2 "Крым" - от Москвы через Тулу, Орел, Курск, Белгород до границы с Украиной (на Харьков, Днепропетровск, Симферополь), Тульская область</t>
  </si>
  <si>
    <t>Строительство и реконструкция автомобильной дороги М-5 "Урал" - от Москвы через Рязань, Пензу, Самару, Уфу до Челябинска</t>
  </si>
  <si>
    <t>Строительство автомобильной дороги М-5 "Урал" - от Москвы через Рязань, Пензу, Самару, Уфу до Челябинска на участке обхода п. Октябрьский с мостом через реку Москва км 28 - км 37, Московская область</t>
  </si>
  <si>
    <t>Строительство транспортной развязки на км 182 автомобильной дороги М-5 "Урал" - от Москвы через Рязань, Пензу, Самару, Уфу до Челябинска, Рязанская область</t>
  </si>
  <si>
    <t>Строительство автомобильной дороги М-5 "Урал" - от Москвы через Рязань, Пензу, Самару, Уфу до Челябинска на  участке км 248+108 - км 258+378, Рязанская область</t>
  </si>
  <si>
    <t>Строительство путепровода через железную дорогу км 414+750 автомобильной дороги М-5 "Урал" - от Москвы через Рязань, Пензу, Самару, Уфу до Челябинска, Рязанская область</t>
  </si>
  <si>
    <t xml:space="preserve">Реконструкция автомобильной дороги М-5 "Урал" - от Москвы через Рязань, Пензу, Самару, Уфу до Челябинска на участке км 814+000 - км 835+000, Ульяновская область </t>
  </si>
  <si>
    <t>Строительство транспортной развязки на км 974 автомобильной дороги М-5 "Урал" - от Москвы через Рязань, Пензу, Самару, Уфу до Челябинска, Самарская область</t>
  </si>
  <si>
    <t>Разборка путепровода через железную дорогу на км 193+612 автомобильной дороги М-5 "Урал" - от Москвы через Рязань, Пензу, Самару, Уфу до Челябинска, Рязанская область</t>
  </si>
  <si>
    <t>Разборка путепровода через железную дорогу на км 901+250 автомобильной дороги М-5 "Урал" - от Москвы через Рязань, Пензу, Самару, Уфу до Челябинска, Самарская область</t>
  </si>
  <si>
    <t xml:space="preserve">Реконструкция автомобильной дороги М-5 "Урал" - от Москвы через Рязань, Пензу, Самару, Уфу до Челябинска на участке км 1280+000 - км 1300+000, Республика Башкортостан </t>
  </si>
  <si>
    <t>Реконструкция автомобильной дороги М-5 "Урал" - от Москвы через Рязань, Пензу, Самару, Уфу до Челябинска на участке км 1360+000 - км 1375+000, Республика Башкортостан</t>
  </si>
  <si>
    <t xml:space="preserve">Реконструкция автомобильной дороги М-5 "Урал" - от Москвы через Рязань, Пензу, Самару, Уфу до Челябинска на участке км 1494+000 - км 1510+000, Республика Башкортостан </t>
  </si>
  <si>
    <t>Реконструкция транспортной развязки на автомобильной дороге М-5 "Урал" - от Москвы через Рязань, Пензу, Самару, Уфу до Челябинска, подъезд к городу Екатеринбург км 170+000, Свердловская область</t>
  </si>
  <si>
    <t>Строительство и реконструкция автомобильной дороги М-8 "Холмогоры" - от Москвы через Ярославль, Вологду до Архангельска</t>
  </si>
  <si>
    <t>Реконструкция автомобильной дороги М-8 "Холмогоры" - от Москвы через Ярославль, Вологду до Архангельска на участке км 273+800 - км 278+000, Ярославская область</t>
  </si>
  <si>
    <t>Строительство и реконструкция участков автомобильной дороги М-10 "Скандинавия" - от Санкт-Петербурга через Выборг до границы с Финляндией</t>
  </si>
  <si>
    <t>Реконструкция автомобильной дороги М-10 "Скандинавия" - от Санкт-Петербурга через Выборг до границы с Финляндией на участке км 47+571 - км 65+000, Ленинградская область</t>
  </si>
  <si>
    <t xml:space="preserve">Реконструкция автомобильной дороги М-18 "Кола" - от Санкт-Петербурга через Петрозаводск, Мурманск, Печенгу до границы с Норвегией (международный автомобильный пункт пропуска "Борисоглебск") </t>
  </si>
  <si>
    <t>Реконструкция автомобильной  дороги М-18 "Кола" - от Санкт-Петербурга через Петрозаводск, Мурманск, Печенгу до границы с Норвегией (международный автомобильный пункт пропуска "Борисоглебск") на участке км 1547 - км 1572, Мурманская область</t>
  </si>
  <si>
    <t>Реконструкция автомобильной  дороги М-18 "Кола" - от Санкт-Петербурга через Петрозаводск, Мурманск, Печенгу до границы с Норвегией (международный автомобильный пункт пропуска "Борисоглебск") Подъезд к г. Мурманск  км 0+00 - км 14+297, Мурманская область</t>
  </si>
  <si>
    <t>Строительство и реконструкция автомобильной дороги М-29 «Кавказ» - из Краснодара (от Павловской) через Грозный, Махачкалу до границы с Азербайджанской Республикой (на Баку)</t>
  </si>
  <si>
    <t>Реконструкция автомобильной дороги М-29 "Кавказ" - из Краснодара (от Павловской) через Грозный, Махачкалу до границы с Азербайджанской Республикой (на Баку) на участке км 805+000 - км 817+000, Республика Дагестан</t>
  </si>
  <si>
    <t>Реконструкция автомобильной дороги М-29 "Кавказ" - из Краснодара (от Павловской) через Грозный, Махачкалу до границы с Азербайджанской Республикой (на Баку) на участке км 368+000 - км 387+000, Ставропольский край</t>
  </si>
  <si>
    <t>Реконструкция автомобильной дороги М-29 "Кавказ" - из Краснодара (от Павловской) через Грозный, Махачкалу до границы с Азербайджанской Республикой (на Баку), подъезд к городу Ставрополь на участке км 16+000 - км 20+000, Ставропольский край</t>
  </si>
  <si>
    <t>Строительство автомобильной дороги М-29 "Кавказ" - из Краснодара (от Павловской) через Грозный, Махачкалу до границы с Азербайджанской Республикой (на Баку) на участке обхода г. Гудермес, Чеченская Республика (1-я, 2-я, 3-я очередь)</t>
  </si>
  <si>
    <t>Реконструкция моста через реку Яман-Су на км 727+425 автомобильной дороги М-29 "Кавказ" - из Краснодара (от Павловской) через Грозный, Махачкалу до границы с Азербайджанской Республикой (на Баку), Республика Дагестан</t>
  </si>
  <si>
    <t xml:space="preserve">Строительство и реконструкция автомобильной дороги М-51 "Байкал" - от Челябинска через Курган, Омск, Новосибирск, Кемерово, Красноярск, Иркутск, Улан-Удэ до Читы </t>
  </si>
  <si>
    <t>Реконструкция, строительство автомобильной дороги М-51 "Байкал" - от Челябинска через Курган, Омск, Новосибирск, Кемерово, Красноярск, Иркутск, Улан-Удэ до Читы на участке км 1392 - км 1422, Новосибирская область</t>
  </si>
  <si>
    <t>Строительство и реконструкция автомобильной дороги М-53 "Байкал" -  от Челябинска через Курган, Омск, Новосибирск, Кемерово, Красноярск, Иркутск, Улан-Удэ до Читы</t>
  </si>
  <si>
    <t>Строительство автомобильной дороги М-53 "Байкал" - от Челябинска через Курган, Омск, Новосибирск, Кемерово, Красноярск, Иркутск, Улан-Удэ до  Читы на участке км 1437+500 - км 1443+500, Иркутская область</t>
  </si>
  <si>
    <t>Реконструкция автомобильной дороги М-53 "Байкал" - от Челябинска через Курган, Омск, Новосибирск, Кемерово, Красноярск, Иркутск, Улан-Удэ до Читы на участке км 1443+500 - км 1454+800, Иркутская область</t>
  </si>
  <si>
    <t>Строительство надземного пешеходного перехода на км 51+200 с.Ленино автомобильной дороги М-4 "Дон" - от Москвы через Воронеж, Ростов-на-Дону, Краснодар до Новороссийска, подъезд к г. Липецку, Липецкая область</t>
  </si>
  <si>
    <t>Строительство надземного пешеходного перехода на км 52+900 с.Хрущевка автомобильной дороги М-4 "Дон" - от Москвы через Воронеж, Ростов-на-Дону, Краснодар до Новороссийска, подъезд к г. Липецку, Липецкая область</t>
  </si>
  <si>
    <t>Строительство надземного пешеходного перехода на км 53+500 с.Подгорное автомобильной дороги М-4 "Дон" - от Москвы через Воронеж, Ростов-на-Дону, Краснодар до Новороссийска, подъезд к г. Липецку, Липецкая область</t>
  </si>
  <si>
    <t>Строительство надземного пешеходного перехода на км 218 автомобильной дороги А-144 Курск - Воронеж - Борисоглебск до магистрали "Каспий", Воронежская область</t>
  </si>
  <si>
    <t>Строительство надземного пешеходного перехода на км 302 автомобильной дороги 1Р 119 Орел - Ливны - Елец - Липецк - Тамбов, обход г. Липецка, Липецкая область</t>
  </si>
  <si>
    <t>Строительство надземного пешеходного перехода на км 12+000 автомобильной дороги 1Р 193 Воронеж - Тамбов, Воронежская область</t>
  </si>
  <si>
    <t>Устройство искусственного электроосвещения на автомобильной дороге М-4 "Дон" - от Москвы через Воронеж, Ростов-на-Дону, Краснодар до Новороссийска, подъезд к г. Липецку на участке км 36+500 - км 37+000 с.Боринское - с.Васильевка, Липецкая область</t>
  </si>
  <si>
    <t>Устройство  искусственного электроосвещения на автомобильной дороге М-6 "Каспий" - из Москвы (от Каширы) через Тамбов, Волгоград до Астрахани, подъезд к г. Саратову на участке км 447+320 - км 448+520 мост через р. Ворона с подходами, Воронежская область</t>
  </si>
  <si>
    <t>Устройство искусственного электроосвещения на автомобильной дороге М-6 "Каспий" - из Москвы (от Каширы) через Тамбов, Волгоград до Астрахани, подъезд к г. Саратову на участке км 478+500 - км 479+600 с. Третьяки, Воронежская область</t>
  </si>
  <si>
    <t>Устройство искусственного электроосвещения на автомобильной дороге 1Р 119 Орел - Ливны - Елец - Липецк - Тамбов на участках км 158+400 - км 158+950 н.п. Володаровка, км 164+700 - км 171+700 н.п. Чернава, км 200+900 - км 201+500 с. Капани, км 276+750 - км 278+170 с. Кулешовка, км 186+720 на ж/д переезде, км 202+350 на ж/д переезде, км 247+000 на мосту через р. Дон, Липецкая область</t>
  </si>
  <si>
    <t xml:space="preserve">Устройство  искусственного электроосвещения на автомобильной дороге А-144 Курск - Воронеж - Борисоглебск до магистрали "Каспий" на участках км 161+650 - км 162+150 с. Нижнедевицк, км 169+170 - км 170+550 с. Вязноватовка, км 216+020 - км 216+220 пос. 1-ое Мая, на путепроводе км 439+600, км 178+070 - км 179+200 с. В. Турово, км 262+000 - км 264+300 с. Рогачевка, км 265+150 - км 266+130 свх. Лекарственных трав, км 280+400 - км  281+800 клх. Дружба, км 290+680 - км 291+350 с. Александровка, км 297+340 - км 297+650 с. Криуша, Воронежская область                                                                                                                                                                </t>
  </si>
  <si>
    <t>Устройство  искусственного электроосвещения на автомобильной дороге 1Р 193 Воронеж - Тамбов на участках км 14+413 - км 15+963 с. Бабяково, км 34+500 - км 35+300, км 43+180 - км 43+480, км 66+710 - км 67+210 с. Ивановка, км 102+000 - км 102+320 пос. Самовец,  Воронежская область</t>
  </si>
  <si>
    <t>Федеральное государственное учреждение "Федеральное управление автомобильных дорог "Центральная Россия" Федерального дорожного агентства", г.Москва</t>
  </si>
  <si>
    <t>Устройство искусственного электроосвещения на автомобильной дороге М-5 "Урал" - от Москвы через Рязань, Пензу, Самару, Уфу до Челябинска (старое направление) на участках км 35+950 - км 39+550 н.п. Чулково, км 44+800 - км 46+650 н.п. Становое, км 49+000 - км 50+300 н.п. Тимонино, км 50+300 - км 52+400 н.п. Кривцы, км 53+500 - км 54+300 н.п. Верхнее Велино, Московская область</t>
  </si>
  <si>
    <t>Устройство искусственного электроосвещения на автомобильной дороге М-5 "Урал" - от Москвы через Рязань, Пензу, Самару, Уфу до Челябинска на участке км 142+500 - км 159+675, Московская область</t>
  </si>
  <si>
    <t>Устройство искусственного электроосвещения на автомобильной дороге М-8 "Холмогоры" - от Москвы через Ярославль, Вологду до Архангельска на транспортных развязках км 68+622, км 73+172, км 94+836, Московская, Владимирская область</t>
  </si>
  <si>
    <t>Устройство искусственного электроосвещения на автомобильной дороге А-101 Москва - Малоярославец - Рославль до границы с Республикой Беларусь (на Бобруйск, Слуцк) на участках н.п. Кресты км 68+150 - км 72+150, н.п. Бунчиха км 74+300 - км 75+600, н.п.Каменка км 78+200 - км 80+500, Московская область</t>
  </si>
  <si>
    <t>Устройство искусственного электроосвещения на автомобильной дороге Московское малое кольцо через Икшу, Ногинск, Бронницы, Голицыно, Истру на участках н.п. Электросталь км 4+400 - км 12+400, н.п. Иванисово км 13+500 - км 13+900 (участок от Горьковского шоссе до Егорьевского шоссе), Московская область</t>
  </si>
  <si>
    <t>Устройство искусственного электроосвещения на автомобильной дороге Московское малое кольцо через Икшу, Ногинск, Бронницы, Голицыно, Истру на участках н.п. Юрово км 13+900 - км 15+900, н.п. Петровское км 19+300 - км 20+600, мост через р.Москва км 25+300 - км 25+600, г. Бронницы км 25+600 - км 27+000 (участок от Егорьевского шоссе до Рязанского шоссе), Московская область</t>
  </si>
  <si>
    <t>Устройство искусственного электроосвещения на автомобильной дороге Московское малое кольцо через Икшу, Ногинск, Бронницы, Голицыно, Истру на участках н.п. Панино км 7+250 - км 8+100, н.п. Малышево км 10+350 - км10+900 (участок от Рязанского шоссе до Каширского шоссе), Московская область</t>
  </si>
  <si>
    <t>Устройство искусственного электроосвещения на автомобильной дороге Московское малое кольцо через Икшу, Ногинск, Бронницы, Голицыно, Истру на участках н.п. Подосенки км 1+300 - км 1+650, н.п. Митрополье км 22+300 - км 23+540 (участок от Дмитровского шоссе до Ярославского шоссе), Московская область</t>
  </si>
  <si>
    <t>Устройство искусственного электроосвещения на автомобильной дороге Московское малое кольцо через Икшу, Ногинск, Бронницы, Голицыно, Истру на участке н.п. Ямкино км 35+230 - км 37+590 (участок от Ярославского шоссе до Горьковского шоссе), Московская область</t>
  </si>
  <si>
    <t>Устройство искусственного электроосвещения на автомобильной дороге Московское малое кольцо через Икшу, Ногинск, Бронницы, Голицыно, Истру на участках н.п. Селятино км 0+000 - км 1+950, н.п. Петровское км 1+950 - км 3+290, н.п. Ющково км 3+350 - км 4+680, н.п. Калининец км 5+500 - км 7+100, н.п. Кобяково км 9+350 - км 10+600 (участок от Киевского шоссе до Минского шоссе), Московская область</t>
  </si>
  <si>
    <t>Устройство искусственного электроосвещения на автомобильной дороге Московское малое кольцо через Икшу, Ногинск, Бронницы, Голицыно, Истру на участках н.п. Шишкин Лес км 3+200 - км 4+200, мост через р. Пахра км 4+200 - км 4+729 (участок от Калужского шоссе до Киевского шоссе), Московская область</t>
  </si>
  <si>
    <t>Устройство искусственного электроосвещения на автомобильной дороге Московское малое кольцо через Икшу, Ногинск, Бронницы, Голицыно, Истру на участках н.п. Голицыно км 0+200 - км 2+000, н.п. Малые Вяземы км 2+700 - км 3+400 (участок от Минского шоссе до Можайского шоссе), Московская область</t>
  </si>
  <si>
    <t>Устройство искусственного электроосвещения на автомобильной дороге М-8 "Холмогоры" - от Москвы через Ярославль, Вологду до Архангельска на участке км 189+000 - км 191+000, Ярославская область</t>
  </si>
  <si>
    <t>Установка осевого барьерного ограждения на автомобильной дороге М-2 "Крым" - от Москвы через Тулу, Орел, Курск, Белгород до границы с Украиной (на Харьков, Днепропетровск, Симферополь) на участке км 48+700 - км 70+000, Московская область</t>
  </si>
  <si>
    <t>Установка осевого барьерного ограждения на автомобильной дороге М-5 "Урал" - от Москвы через Рязань, Пензу, Самару, Уфу до Челябинска на участке км 39+962 - км 57+911, Московская область</t>
  </si>
  <si>
    <t>Устройство искусственного электроосвещения на автомобильной дороге М-5 "Урал" - от Москвы через Рязань, Пензу, Самару, Уфу до Челябинска на участках км 264+869 - км 265+230 с.Фролово, км 292+382 - км 292+940 с.Авдотьинка, км 168+687 - км 169+671 с.Зеленинские Дворики, км 350+219 - км 356+643 г.Шацк, км 314+121 - км 314+927 с.Глебово, км 375+756 - км 376+905 с.Кучасьево, Рязанская область</t>
  </si>
  <si>
    <t>Устройство искусственного электроосвещения на автомобильной дороге М-5 "Урал" - от Москвы через Рязань, Пензу, Самару, Уфу до Челябинска на участках км 610+620 - км 613+406 с.Рамзай, км 648+780 - км 650+550 с.Чемодановка, км 651+667 - км 653+849 с.Кижеватово, км 553+050 - км 555+820 с.Вирга, км 574+380 - 577+635 с.Подгорное, Пензенская область</t>
  </si>
  <si>
    <t xml:space="preserve">Устройство искусственного электроосвещения на автомобильной  дороге М-5 "Урал" - от Москвы через Рязань, Пензу, Самару, Уфу до Челябинска на участках км 934+210 - км 935+530 с.Переволоки, км 923+100 - км 925+060 с.Печерск, км 952+985 - км 954+430 с.Валы, Самарская область </t>
  </si>
  <si>
    <t xml:space="preserve">Устройство искусственного электроосвещения на автомобильной дороге М-5 "Урал" - от Москвы через Рязань, Пензу, Самару, Уфу до Челябинска на участке км 959+600 - км 964+940 г. Жигулевск, Самарская область </t>
  </si>
  <si>
    <t xml:space="preserve">Устройство искусственного электроосвещения на автомобильной дороге М-5 "Урал"- от Москвы через Рязань, Пензу, Самару, Уфу до Челябинска на участках км 160+639 - км 161+422 с.Срезнево, км 162+902 - км 166+134 с.Высокое, км 179+000 - км 198+500 г.Рязань, Рязанская область </t>
  </si>
  <si>
    <t xml:space="preserve">Устройство искусственного электроосвещения на автомобильной дороге М-5 "Урал" - от Москвы через Рязань, Пензу, Самару, Уфу до Челябинска на участках км 701+104 - км 701+493 (путепровод через железную дорогу), км 703+407 - км 703+939 (мост через р. Сура), км 708+358 - км 716+150 (транспортная развязка, мост через р. Кадада), Пензенская область </t>
  </si>
  <si>
    <t xml:space="preserve">Устройство искусственного электроосвещения на автомобильной дороге М-5 "Урал" - от Москвы через Рязань, Пензу, Самару, Уфу до Челябинска на участках км 244+700 - км 246+034 с.Заречье, км 317+715 - км 318+520 с.Васино, Рязанская область </t>
  </si>
  <si>
    <t>Устройство искусственного электроосвещения на автомобильной дороге М-5 "Урал" - от Москвы через Рязань, Пензу, Самару, Уфу до Челябинска на участках км 438+100 - км 442+950 р.п.Зубова Поляна, км 443+741 - км 445+938 с.Аким Сергеевка, км 457+421 - км 458+033 с.Зарубкино, Республика Мордовия</t>
  </si>
  <si>
    <t xml:space="preserve">Устройство искусственного электроосвещения на автомобильной дороге М-5 "Урал" - от Москвы через Рязань, Пензу, Самару, Уфу до Челябинска на участках км 450+788 - км 455+118 с.Новые Выселки, км 455+118 - км 456+699 с.Каргал, Республика Мордовия </t>
  </si>
  <si>
    <t xml:space="preserve">Устройство искусственного электроосвещения на автомобильной дороге М-32 Самара - Большая Черниговка до границы с Республикой Казахстан (на Уральск, Актюбинск, Кзыл-Орду, Чимкент) на участках км 29+900 - км 32+360 с.Дубовый Умет, км 39+580 - км 40+500 с.Ровно-Владимировка, км 51+650 - км 53+750 с.Подъем-Михайловка, км 122+900 - км 125+750 с.Августовка, км 140+800 - км 145+030 с.Большая Черниговка, Самарская область </t>
  </si>
  <si>
    <t xml:space="preserve">Устройство искусственного электроосвещения на автомобильной дороге 1Р 228 Сызрань - Саратов - Волгоград на участках км 199+674 - км 201+023 ст.Сенная, км 214+450 - км 215+900 с.Садовка, км 227+350 - км 229+950 с.Синодское, Саратовская область   </t>
  </si>
  <si>
    <t>Устройство искусственного электроосвещения на автомобильной дороге 1Р 158 Нижний Новгород - Саратов (через Арзамас, Саранск, Иссу, Пензу) на участках км 582+355 - км 583+078 с.Полчаниновка, км 596+476 - км 597+872 с. Каменка, км 602+416 - км 604+241 с.Широкое, км 608+591 - км 611+442 с.Сторожовка, км 616+804 - км 617+804 г.Саратов, Саратовская область</t>
  </si>
  <si>
    <t>Устройство искусственного электроосвещения на автомобильной дороге Казань - Оренбург на участке км 503+450 - км 506+000 с.Пономаревка, Оренбургская область</t>
  </si>
  <si>
    <t>Устройство искусственного электроосвещения на автомобильной дороге 1Р 335 Оренбург - Илек до границы с Республикой Казахстан (на Уральск) на участке км 4+550 - км 6+850 п.Южный Урал, Оренбургская область</t>
  </si>
  <si>
    <t>Устройство искусственного электроосвещения на автомобильной дороге М-5 "Урал" - от Москвы через Рязань, Пензу, Самару, Уфу до Челябинска на участке км 833+890 - км 838+145 с.Новоспасское, Ульяновская область</t>
  </si>
  <si>
    <t>Устройство искусственного электроосвещения на автомобильной дороге М-5 "Урал" - от Москвы через Рязань, Пензу, Самару, Уфу до Челябинска на участках км 237+076 - км 237+341 с. Каменка, км 307+937 - км 311+525 с. Путятино, км 382+193 - км 384+736 с. Ямбирно, Рязанская область</t>
  </si>
  <si>
    <t>Устройство искусственного электроосвещения на автомобильной дороге М-5 "Урал" - от Москвы через Рязань, Пензу, Самару, Уфу до Челябинска на участке км 427+571 - км 429+1024 c. Умет, Республика Мордовия</t>
  </si>
  <si>
    <t>Устройство искусственного электроосвещения на автомобильной дороге М-5 "Урал" - от Москвы через Рязань, Пензу, Самару, Уфу до Челябинска, подъезд к городу Оренбург на участках км 10+800 - км 17+450 г.Самара, км 23+200 - км 23+1000 с. Николаевка, км 37+950 - км 39+520 с. Просвет, км 58+180 - км 58+800 с. Домашка, км 64+400 - км 66+300 с. Бариновка, Самарская область</t>
  </si>
  <si>
    <t>Устройство искусственного электроосвещения на автомобильной дороге М-6 "Каспий" - из Москвы (от Каширы) через Тамбов, Волгоград до Астрахани, подъезд к городу Саратов на участках км 516+832 - км 516+1943 Старый Хопер, км 708+492 - км 709+079 с. Песчаный Умёт, Саратовская область</t>
  </si>
  <si>
    <t>Устройство искусственного электроосвещения на автомобильной дороге Казань - Оренбург на участках км 506+200 - км 508+049 с. Нарузово, км 571+226 - км 572+970 с. Шарлык, км 712+010 - км 712+850 г. Оренбург, Оренбургская область</t>
  </si>
  <si>
    <t>Устройство искусственного электроосвещения на автомобильной дороге М-5 "Урал" - от Москвы через Рязань, Пензу, Самару, Уфу до Челябинска на участке км 624+800 - км 626+282 г. Пенза, Пензенская область</t>
  </si>
  <si>
    <t>Устройство искусственного электроосвещения на автомобильной дороге 1Р 209 Тамбов - Пенза на участках км 172+607 - км 174+559 с. Крюково, км 250+122 - км 252+578 с. Загоскино, км 276+800 - км 278+000 г. Пенза, Пензенская область</t>
  </si>
  <si>
    <t>Федеральное государственное учреждение "Управление автомобильной магистрали Москва - Волгоград Федерального дорожного агентства"</t>
  </si>
  <si>
    <t>Устройство искусственного электроосвещения на автомобильной дороге М-6 "Каспий" - из Москвы (от Каширы) через Тамбов, Волгоград до Астрахани на участке км 958+480 - км 959+720, Волгоградская область</t>
  </si>
  <si>
    <t>Устройство искусственного электроосвещения на автомобильной дороге 1Р 208, 209 Тамбов - Пенза на участке км 4+450 - км 9+100, Тамбовская область</t>
  </si>
  <si>
    <t>Устройство искусственного электроосвещения на автомобильной дороге 1Р 132 Калуга - Тула - Михайлов - Рязань на участках км 262+300 - км 264+250 Захаровская птицефабрика, км 275+200 - км 275+800 н.п. Волдыревка, км 276+400 - км 278+300 н.п. Стенькино, км 281+200 - км 282+200 н.п. Высоковские Дворики, км 290+600 - км 294+800 г. Рязань, Рязанская область</t>
  </si>
  <si>
    <t>Устройство искусственного электроосвещения на автомобильной дороге М-6 «Каспий» - из Москвы (от Каширы) через Тамбов, Волгоград до Астрахани на участке км 435+420 - км 447+900 (транспортные развязки), Тамбовская область</t>
  </si>
  <si>
    <t>Устройство искусственного электроосвещения на автомобильной дороге М-6 «Каспий» - из Москвы (от Каширы) через Тамбов, Волгоград до Астрахани на участках км 932+300 - км 937+800, км 938+350 - км 940+130, км 940+500 - км 944+650, км 945+000 - км 947+800, км 948+400 - км 957+800, Волгоградская область</t>
  </si>
  <si>
    <t>Устройство искусственного электроосвещения на автомобильной дороге М-6 «Каспий» - из Москвы (от Каширы) через Тамбов, Волгоград до Астрахани, подъезд к г. Тамбову на участках км 0+000 - км 2+150, км 2+990 - км 5+550, Тамбовская область</t>
  </si>
  <si>
    <t>Строительство надземных пешеходных переходов на км 2+300 с. Стрельцы, км 6+250 г. Тамбов автомобильной дороги М-6 «Каспий» - из Москвы (от Каширы) через Тамбов, Волгоград до Астрахани, подъезд к г. Тамбову, Тамбовская область</t>
  </si>
  <si>
    <t>Строительство надземных пешеходных переходов на км 960+200 г. Волгоград, км 933+400 п. Самофаловка автомобильной дороги М-6 «Каспий» - из Москвы (от Каширы) через Тамбов, Волгоград до Астрахани, Волгоградская область</t>
  </si>
  <si>
    <t>Строительство надземных пешеходных переходов на км 7+160 п. Тубгоспиталь, км 12+400 п. Новая Ляда автомобильной дороги 1Р 208, 209 Тамбов - Пенза, Тамбовская область</t>
  </si>
  <si>
    <t>Федеральное государственное  учреждение "Управление автомобильной магистрали Москва - Санкт-Петербург Федерального дорожного агентства", г.Тверь</t>
  </si>
  <si>
    <t>Устройство искусственного электроосвещения на автомобильной дороге М-10 "Россия" - от Москвы через Тверь, Новгород до Санкт-Петербурга на участках км 120+150 - км 127+150, км 129+150 - км 130+400, км 132+800 - км 135+900, км 137+100 - км 138+560, км 139+690 - км 142+200, км 142+800 - км 144+000, км 145+550 - км 150+500, 193+200 - км 209+600, Тверская область</t>
  </si>
  <si>
    <t>Устройство искусственного электроосвещения на автомобильной дороге М-9 "Балтия" - от Москвы через Волоколамск до границы с Латвийской Республикой (на Ригу) на участках км 276+300 - км 276+750, км 321+850 - км 322+200, км 390+370 - км 392+000, Тверская область</t>
  </si>
  <si>
    <t>Устройство искусственного электроосвещения на автомобильной дороге М-10 "Россия" - от Москвы через Тверь, Новгород до Санкт-Петербурга на участке км 183+000 - км 184+550, Тверская область</t>
  </si>
  <si>
    <t>Строительство надземного пешеходного перехода на км 29+855 автомобильной дороги М-10 "Россия" - от Москвы через Тверь, Новгород до Санкт-Петербурга, Московская область</t>
  </si>
  <si>
    <t>Строительство надземных пешеходных переходов на км 32+100, км 56+160, км 63+900, км 64+550, км 84+350, км 87+700 автомобильной дороги М-10 "Россия" - от Москвы через Тверь, Новгород до Санкт-Петербурга, Московская область</t>
  </si>
  <si>
    <t>Устройство искусственного электроосвещения на автомобильной дороге М-8 "Холмогоры" - от Москвы через Ярославль, Вологду до Архангельска на участках км 727+953 - км 728+888 д.Горка Муравьевская, км 729+650 - км 730+266 д.Филяевская, км 754+700 - км 756+000 д.Судрома, км 781+500 - км 781+800 д.Кухтырево, км 798+600 - км 799+000 д.Тырлинская, км 839+496 - км 841+925 д.Шелашский, км 844+764 - км 846+004 д.Семеновская, км 846+353 - км 847+072 д.Романовская, км 848+243 - км 849+272 д.Петровская, км 968+500 - км 969+914 д.Нижнее Чажестрово, км 977+400 - км 977+720 д.Хитровка, км 1096+000 - км 1098+500 п.Брин-Наволок, км 1213+600 - км 1214+000 п.Дорожников, Архангельская область</t>
  </si>
  <si>
    <t>Федеральное государственное учреждение "Управление автомобильной магистрали Санкт-Петербург - Мурманск Федерального дорожного агентства"</t>
  </si>
  <si>
    <t>Устройство искусственного электроосвещения на автомобильной дороге М-18 "Кола" - от Санкт-Петербурга через Петрозаводск, Мурманск, Печенгу до границы с Норвегией (международный автомобильный пункт пропуска "Борисоглебск") на участках км 493+100 - км 494+200 н.п. Сопоха, км 796+600 - км 797+800 н.п. Пушной, Республика Карелия</t>
  </si>
  <si>
    <t>Устройство искусственного электроосвещения на автомобильной дороге "Вятка" - от Чебоксар через плотину Чебоксарской ГЭС на Йошкар-Олу, Киров до Сыктывкара на участке км 94+602 - км 102+671 в Республике Марий Эл</t>
  </si>
  <si>
    <t>Установка осевого барьерного ограждения на автомобильной дороге М-7 "Волга" - от Москвы через Владимир, Нижний Новгород, Казань до Уфы на участках км 785 - км 837, км 901 - км 927, км 1011+400 - км 1053, Республика Татарстан</t>
  </si>
  <si>
    <t>Устройство искусственного электроосвещения на автомобильной дороге М-7 "Волга" - от Москвы через Владимир, Нижний Новгород, Казань до Уфы на участке км 768+500 - км 771+470, Республика Татарстан</t>
  </si>
  <si>
    <t>Устройство искусственного электроосвещения на автомобильной дороге М-7 "Волга" - от Москвы через Владимир, Нижний Новгород, Казань до Уфы. Подъезд к городам Ижевск и Пермь на участках км 89+000 - км 90+000, км 162+400 - км 164+050, Удмуртская Республика</t>
  </si>
  <si>
    <t>Устройство искусственного электроосвещения на автомобильной дороге М-20 Санкт-Петербург - Псков - Пустошка - Невель до границы с Республикой Беларусь на участках н.п. Никольское км 60+100 - км 63+400, н.п. Новое Колено км 65+500 - км 66+700, н.п. Поддубье км 70+200 - км 71+650, н.п. Выра км 73+500 - км 75+200, н.п. Верево км 37+900 - км 39+100, н.п. Рождествено км 76+000 - км 79+100, Ленинградская область</t>
  </si>
  <si>
    <t>Устройство искусственного электроосвещения на автомобильной дороге М-20 Санкт-Петербург - Псков - Пустошка - Невель до границы с Республикой Беларусь на участках н.п. Ящера км 95+600 - км 96+600, н.п. Сорочкино км 100+900 - км 102+500, н.п. Жельцы км 130+400 - км 132+000, н.п. Раковичи км 153+530 - км 154+700, н.п. Городец км 165+690 - км 167+320, Ленинградская область</t>
  </si>
  <si>
    <t>Устройство искусственного электроосвещения на автомобильной дороге М-18 "Кола" от Санкт-Петербурга через  Петрозаводск, Мурманск, Печенгу до границы с Норвегией (международный автомобильный пункт пропуска "Борисоглебск") на участках н.п. Разметелево км 22+000 - км 23+900, н.п. Синявино км 44+600 - км 45+500, н.п. Кисельня км 108+337 - км 109+928, Ленинградская область</t>
  </si>
  <si>
    <t>Устройство искусственного электроосвещения на автомобильной дороге М-20 Санкт-Петербург - Псков - Пустошка - Невель до границы с Республикой Беларусь на участках Дуловка км 316+400 - км 316+800, Карпово км 330+800 - км 332+100, Остров км 332+100 - км 338+550, Заньково км 338+650 - км 340+200, Черепягино км 344+650 - км 345+650, Татищево км 347+550 - км 348+000, Юршино км 349+600 - км 349+900,  Крюки км 353+600- км 355+900, Решеты км 357+900 - км 358+400, Гораи км 360+300 - км 363+100, Заходы км 364+750 - км 364+950, Псковская область</t>
  </si>
  <si>
    <t>Устройство искусственного электроосвещения на  автомобильной дороге А-114 Вологда - Новая Ладога до магистрали "Кола" (через Тихвин), в н.п. Сомино, н.п. Чудцы, н.п. Новая деревня, н.п. Чемыхино, н.п. Хвалово, н.п. Дыми, н.п. Весь, на подъездах к н.п. Пикалево, Ленинградская область</t>
  </si>
  <si>
    <t>Устройство искусственного электроосвещения на  автомобильной дороге М-18 "Кола" - от Санкт-Петербурга через  Петрозаводск, Мурманск, Печенгу до границы с Норвегией (международный автомобильный пункт пропуска "Борисоглебск"),  на путепроводе  км 47+958, н.п. Дусьево, на  путепроводе км 245+269, Ленинградская область</t>
  </si>
  <si>
    <t>Устройство искусственного электроосвещения на  автомобильной дороге М-20 Санкт-Петербург - Псков - Пустошка - Невель до границы с Республикой Беларусь, Плюсский район, н.п. Заплюсье, н.п.Заполье, Псковская область</t>
  </si>
  <si>
    <t>Устройство искусственного электроосвещения на автомобильной дороге М-20 Санкт-Петербург - Псков - Пустошка - Невель до границы с Республикой Беларусь, н.п. Подборовье, н.п.Череха, н.п.Соловьи, н.п.Стремутка, н.п.Черская, н.п. Усть-Долыссы, Псковская область</t>
  </si>
  <si>
    <t>Устройство искусственного электроосвещения на автомобильной дороге М-10 "Россия" - от Москвы через Тверь, Новгород до Санкт-Петербурга в н.п. Рябово, на примыкании обхода г. Тосно (ПК "0" транспортная развязка), Ленинградская область</t>
  </si>
  <si>
    <t>Установка осевого барьерного ограждения на автомобильной дороге   М-10 "Россия" - от Москвы через Тверь, Новгород до Санкт-Петербурга. Подъезды к городам Тверь, Новгород на участке км 593+600 - км 674+130, Ленинградская область</t>
  </si>
  <si>
    <t>Федеральное государственное учреждение "Федеральное управление автомобильных дорог "Северный Кавказ" Федерального дорожного агентства"</t>
  </si>
  <si>
    <t>Устройство искусственного электроосвещения на автомобильной дороге М-6 "Каспий" - из Москвы (от Каширы) через Тамбов, Волгоград до Астрахани на участке км 1345+323 - км 1347+286, Астраханская область</t>
  </si>
  <si>
    <t>Установка осевого барьерного ограждения на автомобильной дороге   М-23 Ростов-на-Дону - Таганрог до границы с Украиной (на Харьков, Одессу) на участке км 7+800 - км 24+000, Ростовская область</t>
  </si>
  <si>
    <t>Строительство надземного пешеходного перехода на км 53 автомобильной дороги М-23 Ростов-на-Дону - Таганрог до границы с Украиной (на Харьков, Одессу), Ростовская область</t>
  </si>
  <si>
    <t>Строительство надземного пешеходного перехода на км 8 автомобильной дороги М-23 Ростов-на-Дону - Таганрог до границы с Украиной (на Харьков, Одессу), Ростовская область</t>
  </si>
  <si>
    <t>Федеральное государственное  Учреждение "Управление ордена Знак Почета Северо-Кавказских автомобильных дорог Федерального дорожного агентства", г.Пятигорск, Ставропольский край</t>
  </si>
  <si>
    <t>Устройство искусственного электроосвещения на автомобильной дороге М-29 "Кавказ" - из Краснодара (от Павловской) через Грозный, Махачкалу до границы с Азербайджанской Республикой (на Баку) на участке км 413+100 - км 416+400 с.Куба-Таба, Кабардино-Балкарская Республика</t>
  </si>
  <si>
    <t>Устройство искусственного электроосвещения на автомобильной дороге М-29 "Кавказ" - из Краснодара (от Павловской) через Грозный, Махачкалу до границы с Азербайджанской Республикой (на Баку) на участке км 751+129 - км 752+852 с.Зубутлимиатли, км 894+426 - км 896+365 с.Герга, км 911+400 - км 911+900 с.Падар, Республика Дагестан</t>
  </si>
  <si>
    <t>Устройство искусственного электроосвещения на автомобильной дороге Кочубей - Нефтекумск - Зеленокумск - Минеральные Воды на участке км 122+730 - км 126+485 н.п.Затеречный, Ставропольский край</t>
  </si>
  <si>
    <t>Строительство надземного пешеходного перехода на км 373+950 автомобильной дороги М-29 "Кавказ" - из Краснодара (от Павловской) через Грозный, Махачкалу до границы с Азербайджанской Республикой (на Баку), Ставропольский край</t>
  </si>
  <si>
    <t>Устройство искусственного электроосвещения на автомобильной дороге М-29 "Кавказ" - из Краснодара (от Павловской) через Грозный, Махачкалу до границы с Азербайджанской Республикой (на Баку) на участках км 403+000 - км 406+000, км 441+000 - км 446+000, км 447+300 - км 449+500, км 455+200 - км 456+200, км 686+000 - км 688+000, км 703+700 - км 707+650, км 740+000 - км 741+000, км 794+000 - км 802+000, км 869+000 - км 876+000, км 914+000 - км 919+000, км 921+000 - км 926+000, Кабардино-Балкарская Республика, Чеченская Республика, Республика Дагестан</t>
  </si>
  <si>
    <t>Установка осевого барьерного ограждения на автомобильной дороге М-29 "Кавказ" - из Краснодара (от Павловской) через Грозный, Махачкалу до границы с Азербайджанской Республикой (на Баку) на участках км 436+300 - км 442+000, км 445+300 - км 449+500, км 455+200 - км 458+700, Кабардино-Балкарская Республика</t>
  </si>
  <si>
    <t>Устройство искусственного электроосвещения на автомобильной дороге Прохладный - Эльбрус через Баксан на участках км 1+150 - км 2+130, км 5+600 - км 21+500, км 25+000 - км 31+900, Кабардино-Балкарская Республика</t>
  </si>
  <si>
    <t>Устройство искусственного электроосвещения на автомобильной дороге Алагир (автомобильная дорога "Кавказ") - Нижний Зарамаг до границы с Республикой Грузия на участках км 0+000 - км 74+000, км 85+000 - км 96+980, Республика Северная Осетия-Алания</t>
  </si>
  <si>
    <t>Устройство искусственного электроосвещения на автомобильной дороге Владикавказ - Нижний Ларс до границы с Республикой Грузия на участке км 0+000 - км 26+100, Республика Северная Осетия-Алания</t>
  </si>
  <si>
    <t>Устройство искусственного электроосвещения на автомобильной дороге Владикавказ - Алагир на участке км 0+000 - км 34+500, Республика Северная Осетия-Алания</t>
  </si>
  <si>
    <t>Устройство искусственного электроосвещения на автомобильной дороге М-29 "Кавказ" - из Краснодара (от Павловской) через Грозный, Махачкалу до границы с Азербайджанской Республикой (на Баку) на участках км 532 - км 534, км 524 - км 527, Республика Северная Осетия-Алания</t>
  </si>
  <si>
    <t>Устройство искусственного электроосвещения на автомобильной дороге Астрахань - Кочубей - Кизляр - Махачкала на участке км 367+500 - км 371+500, Республика Дагестан</t>
  </si>
  <si>
    <t>Установка осевого барьерного ограждения на автомобильной дороге М-29 "Кавказ" - из Краснодара (от Павловской) через Грозный, Махачкалу до границы с Азербайджанской Республикой (на Баку), подъезд к городу Ставрополь на участке км 38+900 - км 42+800, Ставропольский край</t>
  </si>
  <si>
    <t>Федеральное государственное учреждение "Управление федеральных автомобильных дорог на территории Карачаево-Черкесской Республики Федерального дорожного агентства"</t>
  </si>
  <si>
    <t>Установка барьерного ограждения на автомобильной дороге А-155 Черкесск - Домбай до границы с Республикой Грузия км 0+000 -  км 119+400 (км 65+600 - км 185+000), Карачаево-Черкесская Республика</t>
  </si>
  <si>
    <t>Устройство искусственного электроосвещения на участке подъезда к международному центру отдыха "Архыз" от автомобильной дороги А-155 Черкесск - Домбай, км 33+270 - км 37+540 ст. Кардоникская, Карачаево-Черкесская Республика</t>
  </si>
  <si>
    <t>Устройство искусственного электроосвещения на автомобильной дороге Подъезд к городу Черкесск от автомобильной дороги М-29 «Кавказ» - из Краснодара (от Павловской) через Грозный, Махачкалу до границы с Азербайджанской Республикой (на Баку) на участке км 57+190 - км 61+710 а. Псыж, Карачаево-Черкесская Республика</t>
  </si>
  <si>
    <t>Федеральное государственное учреждение "Управление федеральных автомобильных  дорог по Краснодарскому краю Федерального дорожного агентства", г.Краснодар</t>
  </si>
  <si>
    <t>Устройство искусственного электроосвещения на автомобильной дороге М-25 Новороссийск - Керченский пролив (на Симферополь) на участках км 20+866 - км 21+456, км 27+845 - км 30+090, км 34+815 - км 35+682, км 37+950 - км 39+235, км 39+334 - км 39+844, км 47+003 - км 47+426, км 48+250 - км 49+995, км 63+907 - км 66+328, км 73+281 - км 74+281, км 79+917 - км 81+550, км 120+128 - км 120+508, км 124+510 - км 125+455, км 134+103 - км 134+486, транспортной развязке на км 42+000 - км 43+000, Краснодарский край</t>
  </si>
  <si>
    <t>Устройство искусственного электроосвещения на автомобильной дороге М-27 Джубга - Сочи до границы с Республикой Грузия (на Тбилиси, Баку) на участках км 38+975 - км 39+797, км 77+339 - км 78+772, км 71+782 - км 72+859, км 90+452 - км 91+553, км 98+906 - км 100+213, км 101+052 - км 102+333, км 112+693 - км 115+303, км 120+070 - км 121+235, км 122+040 - км 124+833, км 138+072 - км 138+442, км 160+601 - км 161+730, транспортных развязках на км 60+500, км 189+810, км 193+450, Краснодарский край</t>
  </si>
  <si>
    <t>Устройство площадок отдыха на автомобильной дороге М-27 Джубга - Сочи до границы с Республикой Грузия (на Тбилиси, Баку) на участках км 0+000 - км 193+450, Краснодарский край</t>
  </si>
  <si>
    <t>Устройство искусственного электроосвещения на автомобильной дороге М-27 Джубга  - Сочи до границы с Республикой Грузия (на Тбилиси, Баку) на участках км 4+000 - км 6+000, км 19+500 - км 21+000, Краснодарский край</t>
  </si>
  <si>
    <t>Строительство пешеходного перехода в разных уровнях на автомобильной дороге М-27 Джубга - Сочи до границы с Республикой Грузия (на Тбилиси, Баку) на участке км 110+800, Краснодарский край</t>
  </si>
  <si>
    <t>Устройство искусственного электроосвещения на автомобильной дороге Адлер (автомобильная дорога Джубга - Сочи) - Красная Поляна на участках км 1+300 - км 2+120, км 2+760 - км 4+500, км 10+895 - км 11+260, км 12+095 - км 21+505, км 22+750 - км 25+020, км 25+791 - км 28+561, км 29+397 - км 35+700, км 37+475 - км 39+918, км 43+025 - км 44+751, км 45+990 - км 48+030, Краснодарский край</t>
  </si>
  <si>
    <t>Устройство искусственного электроосвещения на автомобильной дороге Краснодар - Новороссийск (до Верхнебаканского) на км 110+861 транспортная развязка, Краснодарский край</t>
  </si>
  <si>
    <t>Строительство пешеходного перехода в разных уровнях на км 24+300 автомобильной дороги Краснодар - Новороссийск (до Верхнебаканского), Краснодарский край</t>
  </si>
  <si>
    <t>Строительство пешеходного перехода в разных уровнях на км 104+350 автомобильной дороги Краснодар - Новороссийск (до Верхнебаканского), Краснодарский край</t>
  </si>
  <si>
    <t>Расходы на мероприятия по повышению уровня обустройства автомобильных дорог федерального значения. Строительство надземных пешеходных переходов на км 362, км 378 автомобильной дороги М-7 "Волга" - от Москвы через Владимир, Нижний Новгород, Казань до Уфы, Нижегородская область</t>
  </si>
  <si>
    <t>Расходы на мероприятия по повышению уровня обустройства автомобильных дорог федерального значения. Установка барьерного ограждения на автомобильной дороге М-7 "Волга" - от Москвы через Владимир, Нижний Новгород, Казань до Уфы на участке км 94+778 - км 170+200, Владимирская область</t>
  </si>
  <si>
    <t>Расходы на мероприятия по повышению уровня обустройства автомобильных дорог федерального значения. Установка барьерного ограждения на автомобильной дороге М-7 "Волга" - от Москвы через Владимир, Нижний Новгород, Казань до Уфы на участке км 43+768 - км 94+262, Московская область</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</si>
  <si>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М-6 "Каспий" - из Москвы (от Каширы) через Тамбов, Волгоград до Астрахани на участке км 349+550 - км 351+200 в Тамбовской области </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</si>
  <si>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1Р 228 Сызрань - Саратов - Волгоград на участках км 630+420 - км 632+800 с. Оленье, км 645+300 - км 649+800 г. Дубовка, Волгоградская область </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</si>
  <si>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М-6 "Каспий" - из Москвы (от Каширы) через Тамбов, Волгоград до Астрахани. Подъезд к г. Тамбову на участке км 6+120 - км 6+650 в Тамбовской области</t>
  </si>
  <si>
    <t xml:space="preserve">Расходы на мероприятия по повышению уровня обустройства автомобильных дорог федерального значения. Установка барьерного ограждения на автомобильной дороге М-6 "Каспий" - из Москвы (от Каширы) через Тамбов, Волгоград до Астрахани на участке км 451+704 - км 565+854 в Тамбовской области </t>
  </si>
  <si>
    <t xml:space="preserve">Расходы на мероприятия по повышению уровня обустройства автомобильных дорог федерального значения. Установка барьерного ограждения на автомобильной дороге М-6 "Каспий" - из Москвы (от Каширы) через Тамбов, Волгоград до Астрахани на участке км 235+880 - км 278+280, км 335+142 - км 339+243 в Рязанской области </t>
  </si>
  <si>
    <t xml:space="preserve">Расходы на мероприятия по повышению уровня обустройства автомобильных дорог федерального значения. Установка барьерного ограждения на автомобильной дороге М-6 "Каспий" - из Москвы (от Каширы) через Тамбов, Волгоград до Астрахани на участках км 580+898 - км 634+893 в Воронежской области   </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</si>
  <si>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М-6 "Каспий" - из Москвы (от Каширы) через Тамбов, Волгоград до Астрахани. Подъезд к г. Элиста на участках км 36+000 - км 37+237, км 41+262 - км 42+920, км 43+105 - км 43+420, км 44+229 - км 47+467 п.Б.Чапурники, км 53+989 - км 55+440 п.Дубовый овраг, км 56+278 - км 57+287 п. Дубовый овраг, км 70+781 - км 72+655 п.Цаца, Волгоградская область </t>
  </si>
  <si>
    <t>Расходы на мероприятия по повышению уровня обустройства автомобильных дорог федерального значения. Установка барьерного ограждения на автомобильной дороге М-6 "Каспий" - из Москвы (от Каширы) через Тамбов, Волгоград до Астрахани на участках км 641+205 - км 961+000, км 1007+000 - км 1034+830. Подъезд к г. Элиста на участке км 36+000 - км 84+620, Волгоградская область</t>
  </si>
  <si>
    <t>Расходы на мероприятия по повышению уровня обустройства автомобильных дорог федерального значения. Установка барьерного ограждения на автомобильной дороге М-21 Волгоград - Каменск-Шахтинский на участке км 11+000 - км 196+700 и на автомобильной дороге 1Р 228 Сызрань - Саратов - Волгоград на участке км 446+636 - км 675+847, Волгоградская область</t>
  </si>
  <si>
    <t>Устройство искусственного электроосвещения на автомобильной дороге М-51 "Байкал" - от Челябинска через Курган, Омск, Новосибирск, Кемерово, Красноярск, Иркутск, Улан-Удэ до Читы км 782+130 - км 782+380, Омская область</t>
  </si>
  <si>
    <t>Устройство искусственного электроосвещения на автомобильной дороге М-38 Омск - Черлак до границы с Республикой Казахстан (на Павлодар, Семипалатинск, Майкапчигай) км 85+000 - км 85+200 н.п.Ильинка, Омская область</t>
  </si>
  <si>
    <t>Федеральное государственное учреждение "Управление федеральных автомобильных дорог на территории Забайкальского края Федерального дорожного агентства", г.Чита</t>
  </si>
  <si>
    <t xml:space="preserve">Расходы на мероприятия по повышению уровня обустройства автомобильных дорог федерального значения.Установка барьерного ограждения на автомобильной дороге М-55 "Байкал" - от Челябинска через Курган, Омск, Новосибирск, Кемерово, Красноярск, Иркутск, Улан-Удэ до Читы на участке км 1028+500 – км 1094+680, Забайкальский край </t>
  </si>
  <si>
    <t>Расходы на мероприятия по повышению уровня обустройства автомобильных дорог федерального значения. Установка барьерного ограждения на автомобильной дороге М-55 "Байкал" - от Челябинска через Курган, Омск, Новосибирск, Кемерово, Красноярск, Иркутск, Улан-Удэ до Читы на участке км 718+379 - км 747+349, Забайкальский край</t>
  </si>
  <si>
    <t>Федеральное государственное учреждение " Федеральное управление автомобильных дорог "Северный Кавказ" Федерального дорожного агентства", г.Ростов-на-Дону</t>
  </si>
  <si>
    <t>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1380 автомобильной дороги М-6 "Каспий" - из Москвы от Каширы через Тамбов, Волгоград до Астрахани, Астраханская область</t>
  </si>
  <si>
    <t>Расходы на мероприятия по повышению уровня обустройства автомобильных дорог федерального значения. Установка барьерного ограждения на автомобильной дороге  Подъезд к г. Элиста от М-6 «Каспий»  на участках км 121+601 - км 121+817; км 206+170 - км 206+870 в Республике Калмыкия</t>
  </si>
  <si>
    <t>Расходы на мероприятия по повышению уровня обустройства автомобильных дорог федерального значения. Установка барьерного ограждения на автомобильной дороге А-153 Астрахань - Махачкала на участках км 248+840 – км 249+194; км 248+959 - км 249+740 в Республике Калмыкия</t>
  </si>
  <si>
    <t>Расходы на мероприятия по повышению уровня обустройства автомобильных дорог федерального значения. Установка барьерного ограждения на автомобильной дороге А-153 Астрахань - Махачкала на участке км 35+455 - км 109+170 в Астраханской области</t>
  </si>
  <si>
    <t>Федеральное государственное учреждение "Управление федеральных автомобильных дорог "Южный Байкал" Федерального дорожного агентства, г. Улан-Удэ, Республика Бурятия</t>
  </si>
  <si>
    <t>Расходы на мероприятия по повышению уровня обустройства автомобильных дорог федерального значения. Установка барьерного ограждения на автомобильной дороге М-55 "Байкал" - от Челябинска через Курган, Омск, Новосибирск, Кемерово, Красноярск, Иркутск, Улан-Удэ до Читы на участке км 235+000 - км 592+980 (слева и справа), Республика Бурятия</t>
  </si>
  <si>
    <t>Расходы на мероприятия по повышению уровня обустройства автомобильных дорог федерального значения. Установка барьерного ограждения на автомобильной дороге Улан-Удэ (автомобильная дорога "Байкал") - Кяхта до границы с Монголией на участке км 125+600 - км 139+600 (слева и справа), Республика Бурятия</t>
  </si>
  <si>
    <t>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М-55 "Байкал" от Челябинска через Курган, Омск, Новосибирск, Кемерово, Красноярск, Иркутск, Улан-Удэ до Читы на участке км 455+880 - км 457+060 н.п. Сужа, Республика Бурятия</t>
  </si>
  <si>
    <t>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М-55 "Байкал" от Челябинска через Курган, Омск, Новосибирск, Кемерово, Красноярск, Иркутск, Улан-Удэ до Читы на участке км 454+990 - км 455+880 н.п. Солдатский, Республика Бурятия</t>
  </si>
  <si>
    <t>Строительство (устройство) искусственного электроосвещения на автомобильной дороге М-55 "Байкал" от Челябинска через Курган, Омск, Новосибирск, Кемерово, Красноярск, Иркутск, Улан-Удэ до Читы на участках км 9+000 - км 16+500 г. Иркутск, км 28+800 – км 30+500 н.п. Чистые ключи, км 139+400 - км 140+800 н.п. Утулик, км 98+000 - км 101+000 н.п. Култук, км 105+300 - км 112+000 н.п. Слюдянка, км 45+500 - км 46+200 н.п. Моты, Иркутская область</t>
  </si>
  <si>
    <t>II пусковой комплекс: км 139+400 – км 140+800 н.п. Утулик, км 105+300 – км 112+000 н.п. Слюдянка.</t>
  </si>
  <si>
    <t>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М-55 "Байкал" от Челябинска через Курган, Омск, Новосибирск, Кемерово, Красноярск, Иркутск, Улан-Удэ до Читы на участке км 442+500 - км 445+300 н. п. Сотниково, Республика Бурятия</t>
  </si>
  <si>
    <t>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А-165 (автомобильная дорога "Байкал") - Кяхта до границы с Монголией на участке км 11+400 - км 14+400 н.п. Иволгинск, Республика Бурятия</t>
  </si>
  <si>
    <t>Федеральное государственное учреждение "Управление автомобильной магистрали Москва - Санкт-Петербург Федерального дорожного агентства", г. Тверь</t>
  </si>
  <si>
    <t>Расходы на мероприятия по повышению уровня обустройства автомобильных дорог федерального значения. Установка барьерного ограждения на автомобильной дороге М-9 "Балтия" - от Москвы через Волоколамск до границы с Латвийской Республикой (на Ригу) на участках км 352+000 - км 371+000, км 391+220 - км 419+662, Тверская область</t>
  </si>
  <si>
    <t>Расходы на мероприятия по повышению уровня обустройства автомобильных дорог федерального значения. Установка барьерного ограждения на автомобильной дороге М-10 "Россия" - от Москвы через Тверь, Новгород до Санкт-Петербурга на участках км 109+931 - км 116+247, км 119+883 - км 126+900, км 153+478 - км 153+532, км 159+440 - км 169+648, км 183+311 - 183+339, км 194+326 - км 202 +009, км 292+514 - км 292+728, км 294+907 - км 295+003, км 300+800 - км 300+832, км 313+461 - км 322+936, км 324+644 - км 341+210, км 347+843 - км 349+467, Тверская область</t>
  </si>
  <si>
    <t>Расходы на мероприятия по повышению уровня обустройства автомобильных дорог федерального значения. Установка барьерного ограждения на автомобильной дороге М-10 "Россия" - от Москвы через Тверь, Новгород до Санкт-Петербурга на участках км 388+565 - км 416+502, км 487+012 - км 492+885, км 571+540 - км 592+1010, Новгородская область</t>
  </si>
  <si>
    <t>Расходы на мероприятия по повышению уровня обустройства автомобильных дорог федерального значения. Установка барьерного ограждения на автомобильной дороге А-116 Новгород - Псков (через Сольцы, Порхов) на участках км 4+132 - км 4+364, км 5+826 - км 5+917, км 8+547 - км 8+709, км 10+160 - км 12+226, км 23+640 - км 24+780, км 46+016 - км 46+076, км 57+049 - км 57+073, км 61+720 - км 68+906, км 85+031 - км 85+670, Новгородская область</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</si>
  <si>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М-10 "Россия" - от Москвы через Тверь, Новгород до Санкт-Петербурга на участке км 52+800 - км 54+900, км 56+300 - км 58+900, км 66+600 - км 68+650, км 72+000 - км 78+000, км 96+300 - км 104+130, Московская область</t>
  </si>
  <si>
    <t>Расходы на мероприятия по повышению уровня обустройства автомобильных дорог федерального значения. Установка барьерного ограждения на автомобильной дороге М-5 «Урал» - от Москвы через Рязань, Пензу, Самару, Уфу до Челябинска на участке км 1002 – км 1031 в Самарской области</t>
  </si>
  <si>
    <t>Расходы на мероприятия по повышению уровня обустройства автомобильных дорог федерального значения. Установка барьерного ограждения на автомобильной дороге 1Р 208, 209 Тамбов – Пенза на участке км 265 – км 266 в Пензенской области</t>
  </si>
  <si>
    <t>Устройство искусственного электроосвещения на автомобильной дороге М-5 "Урал" - от Москвы через Рязань, Пензу, Самару, Уфу  до Челябинска на участке км 959+600 - км 964+940 г. Жигулевск, Самарская область</t>
  </si>
  <si>
    <t>Строительство надземных пешеходных переходов на км 185, км 214 автомобильной дороги М-5 "Урал" - от Москвы через Рязань, Пензу, Самару, Уфу до Челябинска, Рязанская область</t>
  </si>
  <si>
    <t>Федеральное государственное учреждение "Управление автомобильной магистрали Красноярск - Иркутск Федерального дорожного агентства", г. Иркутск</t>
  </si>
  <si>
    <t>I пусковой комплекс: км 9+000 – км 16+500 г. Иркутск, км 28+800 – км 30+500 н.п. Чистые ключи, км 98+000 – км 100+000 н.п.Култук, км 45+500 – км 46+200 н.п. Моты.</t>
  </si>
  <si>
    <t>Федеральное государственное учреждение "Федеральное управление автомобильных дорог "Центральная Россия" Федерального дорожного агентства", г. Одинцово, Московская область</t>
  </si>
  <si>
    <t>Расходы на мероприятия по повышению уровня обустройства автомобильных дорог федерального значения. Установка барьерного ограждения на автомобильной дороге М-8 "Холмогоры" от Москвы через Ярославль, Вологду до Архангельска на участке км 47+000 - км 57+100, Московская область</t>
  </si>
  <si>
    <t>Расходы на мероприятия по повышению уровня обустройства автомобильных дорог федерального значения. Установка барьерного ограждения на автомобильной дороге М-8 "Холмогоры" - от Москвы через Ярославль, Вологду до Архангельска на участке км 61+800 - км 68+500 (ось, лево, право), Московская область</t>
  </si>
  <si>
    <t>Расходы на мероприятия по повышению уровня обустройства автомобильных дорог федерального значения. Установка барьерного ограждения на автомобильной дороге М-8 "Холмогоры" - от Москвы через Ярославль, Вологду до Архангельска на участке км 101+950-км 109+300 (лево, право), Владимирская область</t>
  </si>
  <si>
    <t>Расходы на мероприятия по повышению уровня обустройства автомобильных дорог федерального значения. Установка барьерного ограждения на автомобильной дороге М-8 "Холмогоры" - от Москвы через Ярославль, Вологду до Архангельска на участке км 111+798-км 240+777 (лево, право), Ярославская область</t>
  </si>
  <si>
    <t>Расходы на мероприятия по повышению уровня обустройства автомобильных дорог федерального значения. Установка барьерного ограждения на автомобильной дороге М-6 "Каспий" - из Москвы (от Каширы) через Тамбов, Волгоград, до Астрахани на участке км 142+300 - км 152+130 (лево, право), Тульская область</t>
  </si>
  <si>
    <t>Федеральное государственное учреждение «Федеральное управление автомобильных дорог "Байкал" Федерального дорожного агентства», г. Красноярск</t>
  </si>
  <si>
    <t>Расходы на мероприятия по повышению уровня обустройства автомобильных дорог федерального значения. "Устройство барьерного ограждения на автомобильной дороге М-54 "Енисей" - от Красноярска через Абакан, Кызыл до границы с Монголией на участках км 127+845 - км 127+865 (право), км 133+375 - км 133+525 (право), км 139+670 - км 139+690 (право), км 141+690 - км 141+710 (лево, право), км 143+290 - км 143+540 (лево, право), км 144+520 - км 144+540 (лево, право), км 145+330 - км 145+630 (лево), км 149+690 - км 149+790 (лево), Красноярский край"</t>
  </si>
  <si>
    <t>Разработка проектной докуметации на мероприятия по повышению уровня обустройства автомобильных дорог федерального значения</t>
  </si>
  <si>
    <t>Федеральное государственное учреждение "Управление автомобильной магистрали Москва - Бобруйск Федерального дорожного агентства", г.Калуга</t>
  </si>
  <si>
    <t>Устройство искусственного электроосвещения на автомобильной дороге А-141 Орел - Брянск до магистрали "Украина" на участках км 63+077 - км 63+612 д. Мариничи, км 68+250 - км 69+197 д. Долгое, км 74+400 - км 75+010 д. Грибовы дворы, км 84+407 - км 84+713 д. Рясники, км 91+113 - км 92+650 п. Березовский, км 102+278 - км 103+115 д. Красные дворики, Брянская область</t>
  </si>
  <si>
    <t>Устройство искусственного электроосвещения на автомобильной дороге М-3 "Украина" - от Москвы через Калугу, Брянск до границы с Украиной (на Киев), подъезд к г.Калуга на участке км 5+500 - км 12+000 г.Калуга, Калужская область</t>
  </si>
  <si>
    <t xml:space="preserve">Устройство искусственного электроосвещения на автомобильной дороге А-101 Москва - Малоярославец - Рославль до границы с Республикой Беларусь (на Бобруйск, Слуцк) на участках км 112+300 - км 117+500 д.Оболенское, д.Коллонтай, км 117+500 - км 125+500 г. Малоярославец, км 157+800 - км 163+000 г.Медынь, км 206+500 - км 210+500 г.Юхнов, Калужская область </t>
  </si>
  <si>
    <t>Устройство искусственного электроосвещения на автомобильной дороге 1Р 132 Калуга - Тула - Михайлов - Рязань на участке км 3+260 - км 6+340 г.Калуга, п.Секиотово, Калужская область</t>
  </si>
  <si>
    <t>Устройство искусственного электроосвещения на автомобильной дороге А-141 Брянск - Смоленск до границы с Республикой Беларусь (через Рудню, на Витебск), подъезд к г. Смоленску на участках км 359+000 - км 365+360, км 373+400 - км 382+000 п. Красный Бор, км 382+000 - км 384+800 н.п. Гнездово, Смоленская область</t>
  </si>
  <si>
    <t xml:space="preserve">Устройство искусственного электроосвещения на автомобильной дороге А-101 Москва - Малоярославец - Рославль до границы с Республикой Беларусь (на Бобруйск, Слуцк) на участках км 108+100 - км 111+000 д.Доброе, транспортная развязка, км 126+100 - км 126+500 транспортная развязка, км 139+210 - км 140+700 д. Сергеевка, км 144+010 - км 145+027 д. Сокольники, км 153+035 - км 153+530 д. Дворики, км 168+281 мост через р.Шаню, км 169+350 - км 169+710 д. Радюкино, км 174+000 - км 176+300 п.Мятлево, км 177+085 - км 177+170 д. Кононово, км 182+792 - км 182+848 д. Воронки, км 185+985 - км 186+570 д. Чернышовка, км 188+117 - км 188+950 д. Курганы, км 188+300 - км 188+550 транспортная развязка, км 189+730 - км 190+480 д. Рудинка, км 194+045 - км 194+750 д. Крюково, км 199+360 - км 200+010 д. Стрекалово, км 203+094 мост через р.Угру, км 203+885 - км 205+050 д. Колыхманово, км 266+870 - км 268+000 д. Зайцева Гора, км 286+695 - км 288+400 д. Ерши, Калужская область  </t>
  </si>
  <si>
    <t>Устройство искусственного электроосвещения на автомобильной дороге А-141 Брянск - Смоленск до границы с Республикой Беларусь (через Рудню, на Витебск) на участках км 0 - км 0+600 транспортная развязка, км 12+700 - км 13+300 транспортная развязка, км 20+450 - км 22+550 транспортная развязка, км 25+100 - км 25+700 транспортная развязка, км 31+000 - км 31+600 транспортная развязка, Брянская область</t>
  </si>
  <si>
    <t>Устройство искусственного электроосвещения на автомобильной дороге А-141 Брянск - Смоленск до границы с Республикой Беларусь (через Рудню, на Витебск) на участках км 168+107 - км 169+238 д.Песочная, км 171+128 - км 172+364 д.Цветники, км 205+038 - км 206+820 с.Алешня, км 207+930 - км 209+035 д.Моряк, км 218+700 - км 220+700 п.Сеща, км 222+070 - км 222+750 д.Большая Островня, км 226+300 - км 226+900 д.Казенное узкое, Брянская область</t>
  </si>
  <si>
    <t>Устройство искусственного электроосвещения на автомобильной дороге М-13 Брянск - Новозыбков до границы с Республикой Беларусь (на Гомель, Пинск, Кобрин) на участках км 4+800 - км 7+500 г.Брянск, км 7+500 - км 9+200 п.Супонево, км 9+220 - км 10+140 транспортная развязка, км 54+550 - км 57+300 д.Красный Рог, км 75+050 - км 77+505 г.Почеп, Брянская область</t>
  </si>
  <si>
    <t>Устройство искусственного электроосвещения на автомобильной дороге  А-141 Брянск - Смоленск до границы с Республикой Беларусь (через Рудню, на Витебск) на участках км 344+266 - км 344+956 п.Замятливо, км 350+450 - км 351+050 п.Гринево, км 358+000 - км 359+300 транспортная развязка, км 390+725 - км 392+050 д.Борок, км 401+200 - км 403+302 транспортная развязка, Смоленская область</t>
  </si>
  <si>
    <t>Устройство искусственного электроосвещения на автомобильной дороге А-141 Брянск - Смоленск до границы с Республикой Беларусь (через Рудню, на Витебск) на участках км 4+230 - км 4+650 транспортная развязка, км 7+700 - км 8+290 транспортная развязка, км 12+805 - км 13+085 транспортная развязка, км 19+200 мост через р.Днепр, Смоленская область</t>
  </si>
  <si>
    <t>Устройство искусственного электроосвещения на автомобильной дороге А-141 Брянск - Смоленск до границы с Республикой Беларусь (через Рудню, на Витебск) на участках км 0+000 - км 0+300 транспортная развязка, км 11+450 - км 12+000 транспортная развязка, км 23+834 мост через р.Днепр, Смоленская область</t>
  </si>
  <si>
    <t>Федеральное государственное учреждение "Управление автомобильной магистрали Москва - Нижний Новгород Федерального дорожного агентства"</t>
  </si>
  <si>
    <t>Устройство искусственного электроосвещения на автомобильной дороге М-7 "Волга" - от Москвы через Владимир, Нижний Новгород, Казань до Уфы на участке км 99+800 - км 156+750, Владимирская область</t>
  </si>
  <si>
    <t>Устройство искусственного электроосвещения на автомобильной дороге М-7 "Волга" - от Москвы через Владимир, Нижний Новгород, Казань до Уфы на участках км 28+500 - км 53+800 (лево, право), Московская область</t>
  </si>
  <si>
    <t>Устройство искусственного электроосвещения на автомобильной дороге 1Р 158 Нижний Новгород - Саратов (через Арзамас, Саранск, Иссу, Пензу) на участке км 117+235 - км 117+876 п. Кожино, Нижегородская область</t>
  </si>
  <si>
    <t>Устройство искусственного электроосвещения на автомобильной дороге М-7 "Волга" - от Москвы через Владимир, Нижний Новгород, Казань до Уфы на участке км 93+000 - км 95+698, Владимирская область</t>
  </si>
  <si>
    <t>Устройство искусственного электроосвещения на автомобильной дороге М-8 "Холмогоры" - от Москвы через Ярославль, Вологду до Архангельска. Подъезд к городу Кострома на участках км 0+300 - км 0+900 п. Нагорный, км 7+362 - км 8+625 г. Ярославль, км 22+700 - км  23+250 п. Дорожный, км 46+050 - км 47+500 с. Левашово, Ярославская область</t>
  </si>
  <si>
    <t>Строительство надземного пешеходного перехода на км 67 автомобильной дороги М-7 "Волга" - от Москвы через Владимир, Нижний Новгород, Казань до Уфы, Московская область</t>
  </si>
  <si>
    <t>Устройство искусственного электроосвещения на автомобильной дороге М-2 "Крым" - от Москвы через Тулу, Орел, Курск, Белгород до границы с Украиной (на Харьков, Днепропетровск, Симферополь) на участке км 169+450 - км 169+995 н.п. Богучарово, Тульская область</t>
  </si>
  <si>
    <t>Устройство искусственного электроосвещения на автомобильной дороге М-2 "Крым" - от Москвы через Тулу, Орел, Курск, Белгород до границы с Украиной (на Харьков, Днепропетровск, Симферополь) на участке км 207+890 - км 209+250 н.п. Тросна, н.п. Самохваловка, Тульская область</t>
  </si>
  <si>
    <t>Устройство искусственного электроосвещения на автомобильной дороге М-2 "Крым" - от Москвы через Тулу, Орел, Курск, Белгород до границы с Украиной (на Харьков, Днепропетровск, Симферополь) на участке км 297+340 - км 298+915 н.п. Долматово, Тульская область</t>
  </si>
  <si>
    <t>Устройство искусственного электроосвещения на автомобильной дороге М-2 "Крым" - от Москвы через Тулу, Орел, Курск, Белгород до границы с Украиной (на Харьков, Днепропетровск, Симферополь) на участке км 345+795 - км 346+710 н.п. Становое, Орловская область</t>
  </si>
  <si>
    <t>Устройство искусственного электроосвещения на автомобильной дороге М-2 "Крым" - от Москвы через Тулу, Орел, Курск, Белгород до границы с Украиной (на Харьков, Днепропетровск, Симферополь) на участке км 436+470 - км 439+435 н.п. Тросна, Орловская область</t>
  </si>
  <si>
    <t>Устройство искусственного электроосвещения на автомобильной дороге М-2 "Крым" - от Москвы через Тулу, Орел, Курск, Белгород до границы с Украиной (на Харьков, Днепропетровск, Симферополь), подъезд к городу Тула на участке км 30+230 - км 32+200 н.п. Ясная Поляна, Тульская область</t>
  </si>
  <si>
    <t>Устройство искусственного электроосвещения на автомобильной дороге М-3 "Украина" - от Москвы через Калугу, Брянск  до границы с Украиной (на Киев) на участке км 517+844 - км 518+344 МАПП "Троебортное", Брянская область</t>
  </si>
  <si>
    <t>Устройство искусственного электроосвещения на автомобильной дороге М-2 "Крым" - от Москвы через Тулу, Орел, Курск, Белгород до границы с Украиной (на Харьков, Днепропетровск, Симферополь) на участке км 204+850 - км 205+850 н.п. Первомайский, Тульская область</t>
  </si>
  <si>
    <t>Устройство искусственного электроосвещения на автомобильной дороге М-2 "Крым" - от Москвы через Тулу, Орел, Курск, Белгород до границы с Украиной (на Харьков, Днепропетровск, Симферополь) на участке км 605+975 - км 607+370 н.п. Зоринские дворы, Белгородская область</t>
  </si>
  <si>
    <t>Устройство искусственного электроосвещения на автомобильной дороге М-2 "Крым"- от Москвы через Тулу, Орел, Курск, Белгород до границы с Украиной (на Харьков, Днепропетровск, Симферополь) на участке км 634+150 - км 637+550 н.п. Яковлево, Белгородская  область</t>
  </si>
  <si>
    <t>Устройство искусственного электроосвещения на автомобильной дороге М-2 "Крым"- от Москвы через Тулу, Орел, Курск, Белгород до границы с Украиной (на Харьков, Днепропетровск, Симферополь) на участке км 641+520- км 643+690 н.п. Крапивинские дворы  (с 2-х сторон), Белгородская  область</t>
  </si>
  <si>
    <t>Устройство искусственного электроосвещения на автомобильной дороге М-2 "Крым" - от Москвы через Тулу, Орел, Курск, Белгород до границы с Украиной (на Харьков, Днепропетровск, Симферополь) на участке км 648+600 - км 649+980  н.п. Жданово (с 2-х сторон), Белгородская  область</t>
  </si>
  <si>
    <t xml:space="preserve">Устройство искусственного электроосвещения на автомобильной дороге М-2 "Крым"- от Москвы через Тулу, Орел, Курск, Белгород до границы с Украиной (на Харьков, Днепропетровск, Симферополь) на участке км 663+550 - км 667+175 н.п. Стрелецкое, н.п.Пушкарное, включая транспортную развязку на км 665+200, Белгородская  область </t>
  </si>
  <si>
    <t>Устройство искусственного электроосвещения на автомобильной дороге М-2 "Крым" - от Москвы через Тулу, Орел, Курск, Белгород до границы с Украиной (на Харьков, Днепропетровск, Симферополь) на участке км 681+350- км 682+945 н.п. Новая  деревня (с 2-х сторон), Белгородская  область</t>
  </si>
  <si>
    <t>Устройство искусственного электроосвещения на автомобильной дороге М-2 "Крым" - от Москвы через Тулу, Орел, Курск, Белгород до границы с Украиной (на Харьков, Днепропетровск, Симферополь), подъезд к городу Орел на участке км 23+240 - км 27+000 н.п. Знаменский, Орловская область</t>
  </si>
  <si>
    <t>Устройство искусственного электроосвещения на автомобильной дороге М-2 "Крым" - от Москвы через Тулу, Орел, Курск, Белгород до границы с Украиной (на Харьков, Днепропетровск, Симферополь), подъезд к городу Тула на участке км 34+055 - км 35+855 н.п. Первомайский, Тульская область</t>
  </si>
  <si>
    <t>Устройство искусственного электроосвещения на автомобильнаой дороге 1Р 132 Калуга - Тула - Михайлов - Рязань на участке км 79+415 - км 80+365 н.п. Старопетрищево, км 116+065 - км 117+915 н.п. Ново-Медвенский, км 119+385 - км 122+230 н.п. Медвенка, Тульская область</t>
  </si>
  <si>
    <t>Устройство искусственного электроосвещения на автомобильной дороге 1Р 132 Калуга - Тула - Михайлов - Рязань на участках км 122+230 - км 123+200 н.п.Придорожный, км 123+200 - км 124+645 н.п.Новознаменка, км 124+645 - км 126+240 н.п. Крюково, км 126+715 - км 129+050 н.п. Торхово, Тульская область</t>
  </si>
  <si>
    <t>Устройство искусственного электроосвещения на автомобильной дороге 1Р 119 Орел - Ливны - Елец - Липецк - Тамбов на участке км 0+030 - км 2+275 н.п. Куликовский, км 4+915 - км 5+825 н.п. М. Куликовка, км 11+095 - км 11+970 н.п. Пилатовка, Орловская область</t>
  </si>
  <si>
    <t>Устройство искусственного электроосвещения на автомобильной дороге 1Р 92 Калуга - Перемышль - Белев - Орел на участке км 204+810 - км 206+000 н.п. Жилино, км 195+620 - км 197+935 н.п. Неполодь, км 189+450 - км 190+750 н.п. Распоповские дворы, км 185+860 - км 187+960 н.п. Дубовая Роща, км 182+710 - км 184+060 н.п. Александровский, Орловская область</t>
  </si>
  <si>
    <t>Устройство искусственного электроосвещения на автомобильной дороге А-142 Тросна - Калиновка на участках км 37+060 - км 38+250 н.п. Железногорск, км 39+625 - км 40+720 н.п. Долгая Щека, км 52+560 - км 54+835 н.п. Полозовска, Курская область</t>
  </si>
  <si>
    <t xml:space="preserve">Строительство надземного пешеходного перехода на км 206+710 автомобильной дороги М-2 "Крым" - от Москвы через Тулу, Орел, Курск, Белгород до границы с Украиной (на Харьков, Днепропетровск, Симферополь), Тульская область </t>
  </si>
  <si>
    <t xml:space="preserve">Строительство надземного пешеходного перехода на км 246+200 автомобильной дороги М-2 "Крым" - от Москвы через Тулу, Орел, Курск, Белгород до границы с Украиной (на Харьков, Днепропетровск, Симферополь), Тульская область </t>
  </si>
  <si>
    <t xml:space="preserve">Строительство надземного пешеходного перехода на км 285+270 автомобильной дороги М-2 "Крым" - от Москвы через Тулу, Орел, Курск, Белгород до границы с Украиной (на Харьков, Днепропетровск, Симферополь), Тульская область </t>
  </si>
  <si>
    <t>Строительство надземного пешеходного перехода на км 372+755 автомобильной дороги М-2 "Крым" - от Москвы через Тулу, Орел, Курск, Белгород до границы с Украиной (на Харьков, Днепропетровск, Симферополь), Орловская область</t>
  </si>
  <si>
    <t>Строительство надземного пешеходного перехода на км 379+115 автомобильной дороги М-2 "Крым" - от Москвы через Тулу, Орел, Курск, Белгород до границы с Украиной (на Харьков, Днепропетровск, Симферополь), Орловская область</t>
  </si>
  <si>
    <t xml:space="preserve">Строительство надземного пешеходного  перехода на км 480+000 автомобильной дороги М-2 "Крым" - от Москвы через Тулу, Орел, Курск, Белгород до границы с Украиной (на Харьков, Днепропетровск, Симферополь), Курская область </t>
  </si>
  <si>
    <t xml:space="preserve">Строительство надземного пешеходного перехода на км 589+000 автомобильной дороги М-2 "Крым" - от Москвы через Тулу, Орел, Курск, Белгород до границы с Украиной (на Харьков, Днепропетровск, Симферополь), Курская область </t>
  </si>
  <si>
    <t>Строительство надземного пешеходного перехода на км 680+550 автомобильной дороги М-2 "Крым" - от Москвы через Тулу, Орел, Курск, Белгород до границы с Украиной (на Харьков, Днепропетровск, Симферополь), Белгородская область</t>
  </si>
  <si>
    <t xml:space="preserve">Строительство надземного пешеходного перехода на км 645+640 автомобильной дороги М-2 "Крым" - от Москвы через Тулу, Орел, Курск, Белгород до границы с Украиной (на Харьков, Днепропетровск, Симферополь), Белгородская область </t>
  </si>
  <si>
    <t>Строительство надземного пешеходного перехода на км 13 автомобильной дороги М-4 "Дон" - от Москвы через Воронеж, Ростов-на-Дону, Краснодар до Новороссийска, подъезд к г. Воронежу, Воронежская область</t>
  </si>
  <si>
    <t>Строительство надземного пешеходного перехода на км 14 автомобильной дороги М-4 "Дон" - от Москвы через Воронеж, Ростов-на-Дону, Краснодар до Новороссийска, подъезд к г. Воронежу, Воронежская область</t>
  </si>
  <si>
    <t>Строительство автомобильной дороги "Колыма"- строящаяся дорога от Якутска до Магадана на участке км 919 - км 938, Республика Саха (Якутия)</t>
  </si>
  <si>
    <t>Федеральное государственное учреждение "Дирекция по строительству транспортного обхода города Санкт-Петербург Федерального дорожного агентства", г.Санкт-Петербург</t>
  </si>
  <si>
    <t>Строительство второй очереди кольцевой автомобильной дороги вокруг г.Санкт-Петербурга. Участок от  автомобильной дороги "Россия" до автомобильной дороги "Нарва"</t>
  </si>
  <si>
    <t>Строительство второй очереди кольцевой автомобильной дороги вокруг г.Санкт-Петербурга. Участок от  автомобильной дороги "Нарва" до поселка Бронка</t>
  </si>
  <si>
    <t>Реконструкция участков автомобильной дороги М-11 "Нарва" от Санкт- Петербурга до границы с Эстонской Республикой (на Таллин)</t>
  </si>
  <si>
    <t>Федеральное государственное учреждение "Федеральное управление автомобильных дорог "Северо-Запад" имени Н.В.Смирнова Федерального дорожного агентства", г.Санкт-Петербург</t>
  </si>
  <si>
    <t>Реконструкция автомобильной дороги М-10 "Скандинавия" от Санкт-Петербурга через Выборг до госграницы с Финляндией на участках км 196+000 - таможенный пункт Торфяновка, км 198+000 - км 199+772, Лениградская область</t>
  </si>
  <si>
    <t xml:space="preserve">Реконструкция участков автомобильной дороги М - 10 "Россия" - от Москвы через Тверь, Новгород до Санкт-Петербурга </t>
  </si>
  <si>
    <t>Федеральное государственное учреждение "Управление автомобильной магистрали Москва - Санкт-Петербург Федерального дорожного агентства", г.Тверь</t>
  </si>
  <si>
    <t>Реконструкция мостового перехода через р.Волга на км 176 (I очередь) автомобильной дороги М-10 "Россия" - от Москвы через Тверь, Новгород до Санкт-Петербурга, Тверская область</t>
  </si>
  <si>
    <t>Реконструкция автомобильной дороги М - 10 "Россия" - от Москвы через Тверь, Новгород до Санкт-Петербурга на участке 218+390 - км 231+000, Тверская область</t>
  </si>
  <si>
    <t>Реконструкция участков автомобильной дороги 1Р 158 Нижний Новгород - Саратов (через Арзамас, Саранск, Иссу, Пензу)</t>
  </si>
  <si>
    <t>Реконструкция  автомобильной дороги   1Р 158 Нижний Новгород - Арзамас - Саранск на участке км 261+000 - км 251+000 в Республике Мордовия</t>
  </si>
  <si>
    <t>Строительство и реконструкция участков автомобильной дороги М-6 "Каспий" - из Москвы (от Каширы) через Тамбов, Волгоград до Астрахани</t>
  </si>
  <si>
    <t>Федеральное государственное учреждение "Управление автомобильной магистрали Москва - Волгоград Федерального дорожного агентства", г.Тамбов</t>
  </si>
  <si>
    <t>Реконструкция федеральной автомобильной дороги М-6 "Каспий"- из Москвы (от Каширы) через Тамбов, Волгоград до Астрахани, транспортная развязка км 204 - км 209 в Рязанской области</t>
  </si>
  <si>
    <t>Реконструкция федеральной автомобильной дороги М-6 "Каспий" - из Москвы (от Каширы) через Тамбов, Волгоград до Астрахани на участке от ст. Сабурово до г. Тамбова км 431+000 - км 435+200 в Тамбовской области</t>
  </si>
  <si>
    <t>Строительство и реконструкция автомобильной дороги М-20 Санкт-Петербург - Псков - Пустошка - Невель до границы с Республикой Беларусь</t>
  </si>
  <si>
    <t>Строительство автомобильной дороги М- 20 Санкт-Петербург - Псков - Пустошка - Невель до границы с Республикой Беларусь на участке обхода г. Луга, Ленинградская область</t>
  </si>
  <si>
    <t xml:space="preserve">Реконструкция участков автомобильной дороги А-155 Черкесск - Домбай до границы с Грузией на участке Черкесск - Усть-Джегута </t>
  </si>
  <si>
    <t>Федеральное государственное учреждение "Управление федеральных автомобильных дорог на территории Карачаево-Черкесской Республики Федерального дорожного агентства", г.Черкесск, Карачаево-Черкесская Республика</t>
  </si>
  <si>
    <t>Реконструкция автомобильной дороги А-155 Черкесск - Домбай до границы с Республикой Грузиия на участке км 83+000 - км 88+700 со строительством моста-эстакады через р.Кубань в Карачаево-Черкесской Республике</t>
  </si>
  <si>
    <t>Строительство и реконструкция автомобильной дороги М-29  «Кавказ» - из Краснодара (от Павловской)  через Грозный, Махачкалу до границы с Азербайджанской  Республикой (на Баку)</t>
  </si>
  <si>
    <t>Федеральное государственное учреждение "Управление ордена Знак Почета Северо-Кавказских автомобильных дорог Федерального дорожного агентства", г.Пятигорск Ставропольского края</t>
  </si>
  <si>
    <t>Реконструкция федеральной  автомобильной дороги М-29 "Кавказ" - из Краснодара (от Павловской) через Грозный, Махачкалу до границы с Азербайжданской Республикой  на участке км 754 - км 764 в Республике Дагестан</t>
  </si>
  <si>
    <t>Реконструкция автомобильной дороги М-29 "Кавказ" - из Краснодара (от Павловской) через Грозный, Махачкалу до границы с Азербайжданской Республикой на участке км  602+000 - км 612+000 в Чеченской Республике</t>
  </si>
  <si>
    <t>Строительство автомагистрали  М-29 "Кавказ"  участок обхода г.Нальчика ( 3-й пусковой комплекс) км 0 - км 18, Кабардино-Балкарская Республика</t>
  </si>
  <si>
    <t>Реконструкция автомобильной дороги М-29  «Кавказ» - из Краснодара (от Павловской)  через Грозный, Махачкалу до границы с Азербайджанской  Республикой на участке от км 229 до км 233 в Ставропольском крае</t>
  </si>
  <si>
    <t>Обход оползневого участка от км 13 до км 16 подъезда к г.Ставрополю от федеральной дороги "Кавказ" (км 616 - км 613 автодороги Астрахань - Невинномысск), Ставропольский край</t>
  </si>
  <si>
    <t>Реконструкция участков автомобильной дороги 1Р 175 Йошкар-Ола - Зеленодольск до магистрали "Волга"</t>
  </si>
  <si>
    <t>Реконструкция автомобильной дороги 1Р 175 Йошкар-Ола - Зеленодольск до магистрали "Волга" на участке Сафоново - Залесный, Республика Татарстан</t>
  </si>
  <si>
    <t>Строительство и реконструкция автомобильной дороги  Улан-Удэ (автомобильная дорога "Байкал" ) - Кяхта  до границы с Монголией</t>
  </si>
  <si>
    <t>Строительство обхода г.Кяхта на автомобильной дороге  Улан-Удэ (автодорога "Байкал") - Кяхта до границы с Монголией на участке км 205 - км 219, Республика Бурятия</t>
  </si>
  <si>
    <t>Строительство и реконструкция участков автомобильной дороги М-54 "Енисей"- от Красноярска через Абакан, Кызыл до границы с Монголией</t>
  </si>
  <si>
    <t>Федеральное государственное учреждение "Управление автомобильной  магистрали М-54 "Енисей" Федерального дорожного агентства", г.Кызыл, Республика Тыва</t>
  </si>
  <si>
    <t>Строительство федеральной автомобильной дороги М-54 "Енисей" от Красноярска через Абакан, Кызыл до границы с Монголией на участке км 1023+800 - км 1048+000 с мостовым переходом через реку Эрзин в Республике Тыва</t>
  </si>
  <si>
    <t xml:space="preserve">Строительство и реконструкция участков автомобильной дороги М-52 "Чуйский  тракт" - от  Новосибирска через Бийск  до  границы с Монголией </t>
  </si>
  <si>
    <t>Федеральное государственное учреждение "Управление федеральных автомобильных дорог "Алтай" Федерального дорожного агентства", г.Барнаул, Алтайский край</t>
  </si>
  <si>
    <t>Реконструкция автомобильной дороги М-52 "Чуйский  тракт" от г. Новосибирска через Бийск  до  границы с Монголией  на участке км 183+000 - км 202+000 в Алтайском крае</t>
  </si>
  <si>
    <t xml:space="preserve">Строительство и реконструкция участков автомобильной дороги М-51, М-53, М-55 "Байкал" - от Челябинска через Курган, Омск, Новосибирск, Кемерово, Красноярск, Иркутск, Улан-Удэ до Читы </t>
  </si>
  <si>
    <t>Федеральное государственное учреждение "Федеральное управление автомобильных дорог "Сибирь" Федерального дорожного агентства", г.Новосибирск</t>
  </si>
  <si>
    <t>Строительство 2-го этапа первой очереди автомобильной дороги Омск-Новосибирск на участке от с. Прокудское до пос. Сокур с мостовым переходом через р. Обь у пос. Красный Яр в Новосибирской области ( км 49+830- км 76+100)</t>
  </si>
  <si>
    <t>Федеральное государственное учреждение "Федеральное управление автомобильных дорог "Байкал" Федерального дорожного агентства", г.Красноярск</t>
  </si>
  <si>
    <t>Реконструкция автомобильной дороги М-53 "Байкал" от Челябинска через Курган, Омск, Новосибирск, Кемерово, Красноярск, Иркутск, Улан-Удэ до Читы на участке км 1127 - км 1133 Красноярский край (внесение изменений)</t>
  </si>
  <si>
    <t>Федеральное государственное учреждение "Управление автомобильной магистрали Красноярск - Иркутск Федерального дорожного агентства", г.Иркутск</t>
  </si>
  <si>
    <t>Строительство автомобильной дороги М-53 "Байкал" Новосибирск - Кемерово - Красноярск - Иркутск на участке обхода г.Иркутска (км 0 - км 24), Иркутская область</t>
  </si>
  <si>
    <t>Строительство автомобильной дороги М-53 "Байкал" Новосибирск - Кемерово - Красноярск - Иркутск на участке км 1224 - км 1251, Иркутская область</t>
  </si>
  <si>
    <t xml:space="preserve">Строительство автомобильной дороги М-53 "Байкал" Новосибирск - Кемерово - Красноярск - Иркутск на участке км 1296 - км 1320 в Иркутской области (III пусковой комплекс) </t>
  </si>
  <si>
    <t xml:space="preserve">Реконструкция участков автомобильной дороги М-56 "Лена" от Невера до Якутска      </t>
  </si>
  <si>
    <t>Реконструкция автомобильной дороги  Б. Невер - Якутск М-56 "Лена" на участке км 813 - км 825  в  Республике Саха (Якутия)</t>
  </si>
  <si>
    <t xml:space="preserve">Реконструкция автомобильной дороги М-18 "Кола"- от Санкт-Петербурга через Петрозаводск, Мурманск, Печенгу до границы с Норвегией (международный автомобильный пункт пропуска через государственную границу Российской Федерации "Борисоглебск")  </t>
  </si>
  <si>
    <t>Реконструкция автомобильной дороги М-18 "Кола"- от Санкт-Петербурга через Петрозаводск, Мурманск, Печенгу до границы с Норвегией (международный автомобильный пункт пропуска "Борисоглебск") на участке км 1590 - км 1592 в Мурманской области</t>
  </si>
  <si>
    <t>Строительство и реконструкция участков автомобильной дороги Алагир (автомобильная дорога "Кавказ") - Нижний Зарамаг до границы с  Грузией</t>
  </si>
  <si>
    <t>Реконструкция автомобильной дороги А-114 Вологда - Новая Ладога до магистрали "Кола" (через Тихвин)</t>
  </si>
  <si>
    <t>Реконструкция автомобильной дороги А-114 Вологда - Новая Ладога через Тихвин до магистрали "Кола" на участке  км 7+578 - км 14+578 в  Вологодской области</t>
  </si>
  <si>
    <t xml:space="preserve">Реконструкция автомобильной дороги  1Р 228 Сызрань - Саратов - Волгоград </t>
  </si>
  <si>
    <t>Реконструкция автомобильной дороги  1Р 228 Сызрань - Саратов - Волгоград участок Славянка - а.д. Саратов - Базарный Карабулак, км 261,8 - км 274,8, Саратовская область</t>
  </si>
  <si>
    <t>Расходы на мероприятия по повышению уровня обустройства автомобильных дорог федерального значения</t>
  </si>
  <si>
    <t>Строительство (устройство) искусственного электросвещения на автомобильной дороге М-4 "Дон" от Москвы через Воронеж, Ростов-на-Дону, Краснодар до Новороссийска на участках км 366+300 - км 368+790 с. Тросное, км 393+300 - км 393+965 с. Буевка, км 406+150 - км 407+150 с. Тимирязевка, км 426+970 - км 431+160 с. Тешевка - с. Уткино, км 436+250 - км 438+350 с. Даньшино, Липецкая область</t>
  </si>
  <si>
    <t xml:space="preserve">Строительство (устройство) искусственного электроосвещения на автомобильной дороге М-4 "Дон" от Москвы через Воронеж, Ростов-на-Дону, Краснодар до Новороссийска на участке  подъезд к г.Липецку км 0+600 - км 2+600  с.Хлевное, Липецкая область </t>
  </si>
  <si>
    <t>Федеральное государственное учреждение "Федеральное управление автомобильных дорог "Черноземье" Федерального дорожного агентства", г.Воронеж</t>
  </si>
  <si>
    <t xml:space="preserve">Строительство (устройство) искусственного электроосвещения на автомобильной дороге М-4 "Дон" от Москвы через Воронеж, Ростов-на-Дону, Краснодар до Новороссийска на участках подъезда к г. Воронеж км 6+000 - км 13+800, г. Воронеж км 516+100 - км 521+720, км 540+800 - км 543+100 с. Рогачевка, км 600+100 - км 600+840 п. Подсобное хозяйство, км 709+400 - км 710+850 с В. Мамон, Воронежская область </t>
  </si>
  <si>
    <t>Строительство надземного пешеходного перехода на км 15 автомобильной дороги 1Р 193 Воронеж - Тамбов, Воронежская область</t>
  </si>
  <si>
    <t>Расходы на мероприятия по повышению уровня обустройства автомобильных дорог федерального значения. Установка барьерного ограждения на автомобильной дороге 1Р -193 Воронеж - Тамбов км 10+411 - км 110+708, Воронежская область</t>
  </si>
  <si>
    <t>Расходы на мероприятия по повышению уровня обустройства автомобильных дорог федерального значения. Установка барьерного ограждения на автомобильной дороге А-144 Курск - Воронеж - Борисоглебск до магистрали "Каспий" на участке км 157+700 - км 440+290, Воронежская область</t>
  </si>
  <si>
    <t>Расходы на мероприятия по повышению уровня обустройства автомобильных дорог федерального значения. Установка барьерного ограждения на автомобильной дороге М-4 "Дон" - от Москвы, через Воронеж, Ростов-на-Дону, Краснодар до Новороссийска, подъезд к г. Воронежу на участке км 6+710 - км 12+493, Воронежская область</t>
  </si>
  <si>
    <t>Расходы на мероприятия по повышению уровня обустройства автомобильных дорог федерального значения. Установка барьерного ограждения на автомобильной дороге 1Р -119 Орел - Ливны - Елец - Липецк - Тамбов  км 185+810 - км 322+000, Липецкая область</t>
  </si>
  <si>
    <t>Расходы на мероприятия по повышению уровня обустройства автомобильных дорог федерального значения. Установка барьерного ограждения на автомобильной дороге М-6 "Каспий"  из Москвы (от Каширы) через Тамбов, Волгоград до Астрахани, подъезд к г. Саратову км 445+048 - км 503+676 Воронежская область</t>
  </si>
  <si>
    <t>Расходы на мероприятия по повышению уровня обустройства автомобильных дорог федерального значения. Установка барьерного ограждения на автомобильной дороге М-4 "Дон" - от Москвы, через Воронеж, Ростов-на-Дону, Краснодар до Новороссийска, подъезд к г. Липецку на участке км 4+000 - км 5+000, Липецкая область</t>
  </si>
  <si>
    <t>Федеральное государственное учреждение "Управление автомобильной магистрали Москва-Бобруйск Федерального дорожного агентства", г. Калуга</t>
  </si>
  <si>
    <t>Строительство (установка) барьерного ограждения на автомобильной дороге А-141 Брянск-Смоленск до границы с Республикой Беларусь (через Рудню, на Витебск) на участках км 330+000 – км 359+060, Подъезд к г. Смоленск км 359+060- км 359+720 в  Смоленской  области</t>
  </si>
  <si>
    <t>Строительство (устройство) искусственного электроосвещения на автомобильной дороге А-141 Брянск-Смоленск до границы с Республикой Беларусь (через Рудню, на Витебск) на участках: км 268+207 - км 271+740 п. Остер, км 277+757 - км 279+576 д. Крапивенская, км 287+800 - км 292+750 п. Стодолище, км 315+328 - км 316+701 д. Даньково, км 316+795 - км 317+942 д. Хицовка, км 324+808 - км 325+495 д. Плоское, км 351+515 - км 353+085 п. Талашкино, км 354+510 - км 355+565 д. Нагать, км 355+591 - км 356+227 д. Пригорское, км 385+000 - км 389+500 ( д. Борок, развязка пересечение с А-141), Смоленская область</t>
  </si>
  <si>
    <t>Расходы на мероприятия по повышению уровня обустройства автомобильных дорог федерального значения. Строительства (установки) барьерного ограждения на автомобильной дороге А-101 Москва - Малоярославец - Рославль до границы с Республикой Беларусь (на Бобруйск, Слуцк) на участке км 283+950  - км 308+250 в Калужской области</t>
  </si>
  <si>
    <t>Расходы на мероприятия по повышению уровня обустройства автомобильных дорог федерального значения. Строительства (установки) барьерного ограждения на автомобильной дороге  А-141 Брянск - Смоленск до границы с Республикой Беларусь (через Рудню, на Витебск).  Юго-Западный обход г. Смоленска на участке км 0+000 - км 23+400 в Смоленской области</t>
  </si>
  <si>
    <t>Расходы на мероприятия по повышению уровня обустройства автомобильных дорог федерального значения. Строительства (установки) барьерного ограждения на автомобильной дороге А-141 Брянск - Смоленск до границы с Республикой Беларусь (через Рудню, на Витебск). Северо-Восточный обход г. Смоленска на участке км 0+000 - км 33+500 в  Смоленской области</t>
  </si>
  <si>
    <t>Расходы на мероприятия по повышению уровня обустройства автомобильных дорог федерального значения. Строительства (установки) барьерного ограждения на автомобильной дороге А-101 Москва - Малоярославец - Рославль до границы с Республикой Беларусь (на Бобруйск, Слуцк) на участке км 350+650 - км 425+550 в  Смоленской области</t>
  </si>
  <si>
    <t>Расходы на мероприятия по повышению уровня обустройства автомобильных дорог федерального значения. Строительства (установки) барьерного ограждения на автомобильной дороге  А-141 Брянск - Смоленск до границы с Республикой Беларусь (через Рудню, на Витебск) на участке км 337+350 - км 355+752 в  Смоленской области</t>
  </si>
  <si>
    <t>Федеральное государственное учреждение "Управление автомобильной магистрали Москва - Харьков Федерального дорожного агентства", г.Орел</t>
  </si>
  <si>
    <t>Строительство (установка) барьерного ограждения на автомобильной дороге 1Р-132 Калуга – Тула – Михайлов - Рязань на участках   км 160+000 – км 160+980 (слева), км 160+000 - км 160+980 (справа), км 165+596 – км 165+732 (слева), км 165+596 – км 165+732 (справа), км 165+788 – км 165+964 (слева), км 165+788 – км 166+008 (справа), км 184+200 – км 184+296 (слева), км 184+219 – км 184+299 (справа), км 201+708 – км 202+033 (слева) в Тульской области</t>
  </si>
  <si>
    <t>Устройство искусственного электроосвещения на автомобильной дороге 1Р 132 Калуга - Тула - Михайлов - Рязань на участке км 145+658 - км 147+295 н.п. Дедиловские Выселки в Тульской области</t>
  </si>
  <si>
    <t>Устройство искусственного электроосвещения на автомобильной дороге М-2 "Крым" - от Москвы через Тулу, Орел, Курск, Белгород до границы с Украиной (на Харьков, Днепропетровск, Симферополь) на участке км 221+125 - км 222+580 н.п. Крамышево в Тульской области</t>
  </si>
  <si>
    <t>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6+570 автомобильной дороги М-2 "Крым" - от Москвы через Тулу, Орел, Курск, Белгород до границы с Украиной (на Харьков, Днепропетровск, Симферополь). Подъезд к городу Белгород, Белгородская область</t>
  </si>
  <si>
    <t>Расходы на мероприятия по повышению уровня обустройства автомобильных дорог федерального значения. Устройство искусственного электроосвещения транспортной развязки на км 192 автомобильной дороги М-2 "Крым" - от Москвы через Тулу, Орел, Курск, Белгород до границы с Украиной (на Харьков, Днепропетровск, Симферополь) в Тульской области</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</si>
  <si>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М-2 "Крым" - от Москвы через Тулу, Орел, Курск, Белгород до границы с Украиной (на Харьков, Днепропетровск, Симферополь) на участке км 244+140 - км 248+260 г. Плавск в Тульской области</t>
  </si>
  <si>
    <t>Устройство искусственного электроосвещения на автомобильной дороге 1Р 119 Орел - Ливны - Елец - Липецк - Тамбов на участках км 43+900 - км 44+805 н.п. Васильевка, км 64+720 - км 65+683 н.п. Васильевка 2, км 77+903 - км 79+328 н.п. Ретинка, км 99+590 - км 100+980 н.п. Дубинкина в Орловской области</t>
  </si>
  <si>
    <t>Устройство искусственного электроосвещения на автомобильной дороге 1Р 92 Калуга - Перемышль - Белев - Орел на участках км 178+920 - км 182+520 н.п. Полозовские Дворы, км 201+220 - км 203+230 н.п. Плещеево в Орловской области</t>
  </si>
  <si>
    <t>Федеральное государственное учреждение "Управление автомобильной магистрали Москва - Архангельск Федерального дорожного агентства", г. Вологда</t>
  </si>
  <si>
    <t>Строительство (установка) барьерного ограждения на автомобильной дороге М-8 "Холмогоры" от Москвы через Ярославль, Вологду до Архангельска на участке км 652+700 - км 1225+980 в Вологодской и Архангельской областях</t>
  </si>
  <si>
    <t>Устройство искусственного электроосвещения  на автомобильной дороге М-8 "Холмогоры" от Москвы через Ярославль, Вологду до Архангельска на участках км 478+100 - км 479+100 д. Фофанцево, км 489+100 - км 490+000 д. Барское, км 578+018 - км 581+068 с. Сямжа, Вологодская область</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</si>
  <si>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А-114 Вологда – Новая Ладога от магистрали «Кола» (через Тихвин) на участках км 28+600 – км 29+000 д. Опучково, км 56+950 – км 57+350 д. Чернеево, км 140+900 – км 142+000 д. Нелазское, км 222+000 – 223+300 д. Лентьево, Вологодская область</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</si>
  <si>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магистрали М-8 «Холмогоры» от Москвы через Ярославль, Вологду до Архангельска на участке км 395+900 – км 396+400 д. Сопелкино, Вологодская область</t>
  </si>
  <si>
    <t xml:space="preserve">Строительство (установка) барьерного ограждения на автомобильной дороге М-10 "Скандинавия" от Санкт-Петербурга через Выборг до госграницы с Финляндией на участках км 47+571 - км 132+004, Ленинградская область </t>
  </si>
  <si>
    <t xml:space="preserve">Строительство (установка) барьерного ограждения на автомобильной дороге М-20 Санкт-Петербург - Псков - Пустошка - Невель до границы с Республикой Беларусь на участках км 416+500 - км 541+000, Псковская область </t>
  </si>
  <si>
    <t xml:space="preserve">Строительство (установка) барьерного ограждения на автомобильной дороге М-20 Санкт-Петербург - Псков - Пустошка - Невель до границы с Республикой Беларусь на участках км 175+130 - км 416+500, Псковская область </t>
  </si>
  <si>
    <t>Устройство искусственного электроосвещения на автомобильной дороге М-10 "Россия" - от Москвы через Тверь, Новгород до Санкт-Петербурга на участках н.п. Бабино км 593+600 - км 597+172, н.п. Любань км 612+200 - км 618+000, н.п. Жары км 628+800 - км 630+800, н.п. Ушаки км 631+800 - км 637+050, н.п. Красный Бор км 667+400 - км 668+700, н.п. Никольское км 669+000 - км 671+000 в Ленинградской области</t>
  </si>
  <si>
    <t>Расходы на мероприятия по повышению уровня обустройства автомобильных дорог федерального значения. Строительство надземных пешеходных переходов на км 595+420,км 614+700, км 629+734, км 634+242, км 636+550 автомобильной дороги М-10 "Россия" - от Москвы через Тверь, Новгород до Санкт-Петербурга, Ленинградская область</t>
  </si>
  <si>
    <t>Реконструкция автомобильной дороги А-151 Цивильск - Ульяновск на участке км 173+100 - км 173+500 (противооползневые мероприятия) в Ульяновской области</t>
  </si>
  <si>
    <t>Реконструкция автомобильной дороги А-151 Цивильск - Ульяновск на участке км 42+000 - км 43+000 (противооползневые мероприятия) в Чувашской  Республике</t>
  </si>
  <si>
    <t>Федеральное государственное учреждение "Управление автомобильной магистрали Самара - Уфа - Челябинск Федерального дорожного агентства", г. Уфа, Республика Башкортостан</t>
  </si>
  <si>
    <t>Расходы на мероприятия по повышению уровня обустройства автомобильных дорог федерального значения. Устройство укрепительных сооружений водопропускной трубы на автомобильной дороге   М-5 "Урал" от Москвы через Рязань, Пензу, Самару, Уфу до Челябинска км 1544+350 в Республике Башкортостан</t>
  </si>
  <si>
    <t>Расходы на мероприятия по повышению уровня обустройства автомобильных дорог федерального значения. Устройство укрепительных сооружений водопропускной трубы на автомобильной дороге   М-5 "Урал" от Москвы через Рязань, Пензу, Самару, Уфу до Челябинска км 1510+890 в Республике Башкортостан</t>
  </si>
  <si>
    <t>Расходы на мероприятия по повышению уровня обустройства автомобильных дорог федерального значения. Устройство укрепительных сооружений водопропускной трубы на автомобильной дороге   М-5 "Урал" от Москвы через Рязань, Пензу, Самару, Уфу до Челябинска км 1490+223 в Республике Башкортостан</t>
  </si>
  <si>
    <t>Расходы на мероприятия по повышению уровня обустройства автомобильных дорог федерального значения. Устройство укрепительных сооружений водопропускной трубы на автомобильной дороге   М-5 "Урал" от Москвы через Рязань, Пензу, Самару, Уфу до Челябинска км 1496+927 в Республике Башкортостан</t>
  </si>
  <si>
    <t>Расходы на мероприятия по повышению уровня обустройства автомобильных дорог федерального значения. Устройство укрепительных сооружений водопропускной трубы на автомобильной дороге   М-5 "Урал" от Москвы через Рязань, Пензу, Самару, Уфу до Челябинска км 1491+600 в Республике Башкортостан</t>
  </si>
  <si>
    <t>Расходы на мероприятия по повышению уровня обустройства автомобильных дорог федерального значения. Устройство укрепительных сооружений водопропускной трубы на автомобильной дороге   М-5 "Урал" от Москвы через Рязань, Пензу, Самару, Уфу до Челябинска км 1506+165 в Республике Башкортостан</t>
  </si>
  <si>
    <t>Расходы на мероприятия по повышению уровня обустройства автомобильных дорог федерального значения.Установка барьерного ограждения на автомобильной дороге М-5 "Урал" - от Москвы через Рязань, Пензу, Самару, Уфу до Челябинска на участках км 1401+000 - км 1438+418, км 1439+650 - км 1466+030, Республика Башкортостан</t>
  </si>
  <si>
    <t>Федеральное государственное учреждение «Федеральное управление автомобильных дорог Волго-Вятского региона Федерального дорожного агентства», г. Казань, Республика Татарстан</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</si>
  <si>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М-7 «Волга» - от Москвы через Владимир, Нижний Новгород, Казань до Уфы на участке км 782+800 – км 786+000 в Республике Татарстан</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</si>
  <si>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Казань - Оренбург км 160+174 - км 161+873 н.п. Азеево в Республике Татарстан</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</si>
  <si>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М-7 «Волга» - от Москвы через Владимир, Нижний Новгород, Казань до Уфы на участке км 776+700 – км 777+000 в Республике Татарстан</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</si>
  <si>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Казань-Оренбург км 374+900 - км 375+400 н.п. Урустамак в Республике Татарстан</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</si>
  <si>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Казань - Оренбург км 181+800 - км 183+700 н.п. Ерыклы в Республике Татарстан</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</si>
  <si>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М-7 "Волга" - от Москвы через Владимир, Нижний Новгород, Казань до Уфы на участке км 771+470 - км 776+700 в Республике Татарстан </t>
  </si>
  <si>
    <t xml:space="preserve">Расходы на мероприятия по повышению уровня обустройства автомобильных дорог федерального значения.Строительство подземного пешеходного перехода на км 8+000 автомобильной дороги 1Р 175 Йошкар-Ола - Зеленодольск до магистрали "Волга" в Республике Марий Эл  </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</si>
  <si>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Казань - Оренбург км 27+066 - км 30+700 н.п.Сокуры в Республике Татарстан </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</si>
  <si>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Казань - Оренбург км 64+620 - км 65+580 н.п.Полянка в Республике Татарстан </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</si>
  <si>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Казань - Оренбург км 269+600 - км 271+220 н.п. Н.Мактама в Республике Татарстан</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</si>
  <si>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Казань - Оренбург км 55+725 - км 60+640 н.п. Чирпы и Именьково в Республике Татарстан</t>
  </si>
  <si>
    <t>Расходы на мероприятия по повышению уровня обустройства автомобильных дорог федерального значения. Установка барьерного ограждения на автомобильной дороге "Вятка" - от Чебоксар через плотину Чебоксарской ГЭС на Йошкар-Олу, Киров до Сыктывкара на участке км 249+750 - км 318+230 в Кировской области</t>
  </si>
  <si>
    <t>Расходы на мероприятия по повышению уровня обустройства автомобильных дорог федерального значения. Строительство надземных пешеходных переходов на км 117+877, км 121+202, км 123+474 автомобильной дороги 1Р 175 Йошкар-Ола – Зеленодольск до магистрали «Волга» в Республике Татарстан</t>
  </si>
  <si>
    <t>Расходы на мероприятия по повышению уровня обустройства автомобильных дорог федерального значения. Строительство надземных пешеходных переходов на км 1045+100, км 1049+200, км 1050+120 автомобильной дороги М-7 «Волга» - от Москвы через Владимир, Нижний Новгород, Казань до Уфы в Республике Татарстан</t>
  </si>
  <si>
    <t>Строительство укрепительных сооружений на автомобильной дороге Адлер (автомобильная дорога Джубга -Сочи) - Красная Поляна на км 41+700, Краснодарский край</t>
  </si>
  <si>
    <t>Строительство (устройства) укрепительных сооружений на автомобильной дороге "Подъезд к Кавказскому государственному биосферному заповеднику от Майкопа через Гузерипль" км 76+630, Республика Адыгея</t>
  </si>
  <si>
    <t>Строительство (устройства) укрепительных сооружений на автомобильной дороге "Подъезд к Кавказскому государственному биосферному заповеднику от Майкопа через Гузерипль" на км 43+537, Республика Адыгея</t>
  </si>
  <si>
    <t>Расходы на мероприятия по повышению уровня обустройства автомобильных дорог федерального значения. Установка барьерного ограждения на автомагистрали М-29 "Кавказ" - из Краснодара (от Павловской) через Грозный, Махачкалу до границы с Азербайджанской Республикой (на Баку) на участке км 136+936 - км 198+983 в Краснодарском крае</t>
  </si>
  <si>
    <t>Строительство надземного пешеходного перехода на км 36+000 автомобильной  дороги М-29 «Кавказ» - из Краснодара (от Павловской) через Грозный, Махачкалу до границы с Азербайджанской Республикой (на Баку), Краснодарский край</t>
  </si>
  <si>
    <t>Строительство надземного пешеходного перехода  на км 54+000 автомобильной дороги М-25 Новороссийск – Керченский пролив (на Симферополь), Краснодарский край</t>
  </si>
  <si>
    <t>Строительство (устройство) барьерного ограждения автомобильной дороги М-52 "Чуйский тракт" - от Новосибирска через Бийск до границы с Монголией, км 514+500 - км 785+044, Республика Алтай</t>
  </si>
  <si>
    <t>Строительство надземного пешеходного перехода на км 5+100 автомобильной дороги М-52 "Чуйский тракт" - от Новосибирска через Бийск до границы с Монголией. Подъезд к г. Барнаулу, Алтайский край</t>
  </si>
  <si>
    <t>Строительство надземного пешеходного перехода на км 211+578 автомобильной дороги М-52 "Чуйский тракт" - от Новосибирска через Бийск до границы с Монголией, Алтайский край</t>
  </si>
  <si>
    <t>Устройство искусственного электроосвещения на автомобильной дороге М-29 "Кавказ"- из Краснодара (от Павловской) через Грозный, Махачкалу до границы с Азербайджанской Республикой (на Баку) на участках км 625+000 - км 627+963 с. Хамби-Ирзи,  км 668+385 - км 670+550 с.Мескер-Юрт, Чеченская Республика</t>
  </si>
  <si>
    <t>Устройство искусственного электроосвещения на автомобильной дороге М-29 "Кавказ" из Краснодара (от Павловской) через Грозный, Махачкалу до границы с Азербайджанской Республикой (на Баку) на участке км 348+945 - км 354+060, г. Минеральные Воды, Ставропольский край</t>
  </si>
  <si>
    <t>Установка барьерного ограждения на автомобильной дороге М-29 «Кавказ» - из Краснодара (от Павловской) через Грозный, Махачкалу до границы с Азербайджанской Республикой (на Баку) на участке км 291+800 – км 303+600 в Ставропольском крае</t>
  </si>
  <si>
    <t xml:space="preserve">Установка барьерного ограждения на автомобильной дороге М-7 "Волга" - от Москвы через Владимир, Нижний Новгород, Казань до Уфы на участке км 344+000 - км 405+000, Нижегородская область </t>
  </si>
  <si>
    <t xml:space="preserve">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119+364 автомобильной дороги  М-7 "Волга" - от Москвы через Владимир, Нижний Новгород, Казань до Уфы, Владимирская область </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</si>
  <si>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М-8 "Холмогоры" - от Москвы через Ярославль, Вологду до Архангельска. Подъезд к городу Кострома на участках км 58+319 - км 59+465 д. Васильево, км 62+517 - км 63+547 д. Будихино, Костромская область </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</si>
  <si>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1Р 158 Нижний Новгород - Саратов (через Арзамас, Саранск, Иссу, Пензу) на участках км 57+689 - км 59+689 с.Богоявление, км 207+085 - км 210+052 с.Ужовка, км 218+428 - км 223+985 с.Починки, км 233+039 - км 235+731 с. Пеля-Хованская, Нижегородская область</t>
  </si>
  <si>
    <t>Техническое перевооружение насосных станций канала имени Москвы</t>
  </si>
  <si>
    <t>Реконструкция Рыбинского гидроузла</t>
  </si>
  <si>
    <t>Реконструкция клапанных затворов верхних голов камер № 11-12 Рыбинского шлюза</t>
  </si>
  <si>
    <t>Реконструкция направляющей палы верхнего подходного канала и ограждающей эстакады гидроузла № 2</t>
  </si>
  <si>
    <t>Реконструкция аварийных ворот № 105</t>
  </si>
  <si>
    <t>2.2.</t>
  </si>
  <si>
    <t>Подпрограмма "Железнодорожный транспорт"</t>
  </si>
  <si>
    <t>Форма № 3</t>
  </si>
  <si>
    <t>(наименование федеральной целевой программы, государственный заказчик-координатор (государственный заказчик)</t>
  </si>
  <si>
    <t>№ п/п</t>
  </si>
  <si>
    <t>Наименование строек, объектов, мероприятий по направлению «капитальные вложения»</t>
  </si>
  <si>
    <t>Обобщенные показатели
(тыс. рублей)</t>
  </si>
  <si>
    <t>Федеральный бюджет</t>
  </si>
  <si>
    <t>Бюджеты субъектов РФ и местные бюджеты</t>
  </si>
  <si>
    <t>Внебюджетные источники</t>
  </si>
  <si>
    <t>Общий объем финансирования</t>
  </si>
  <si>
    <t>Освоено с начала года за счет всех источников</t>
  </si>
  <si>
    <t>1.</t>
  </si>
  <si>
    <t>Всего по ФЦП:</t>
  </si>
  <si>
    <t>в том числе:</t>
  </si>
  <si>
    <t>2.</t>
  </si>
  <si>
    <t>Бюджетные инвестиции, всего</t>
  </si>
  <si>
    <t>3.</t>
  </si>
  <si>
    <t>Межбюджетные субсидии, всего</t>
  </si>
  <si>
    <t>Государственный заказчик-координатор - Минтранс России</t>
  </si>
  <si>
    <t xml:space="preserve">Реконструкция сети бассейновой связи Волго-Донского государственного бассейнового управления водных путей и судоходства (Волго-Донское ГБУВПиС) </t>
  </si>
  <si>
    <t>Водные пути Азово-Донского бассейна,  Ростовская область</t>
  </si>
  <si>
    <t>Разработка и реализация  комплексного проекта реконструкции Азово-Донского бассейна</t>
  </si>
  <si>
    <t>Водные пути Волжского бассейна, Нижегородская область</t>
  </si>
  <si>
    <t>Разработка и реализация комплексного проекта реконструкции гидротехнических сооружений водных путей Волжского бассейна</t>
  </si>
  <si>
    <t>Водные пути Камского бассейна, Пермский край</t>
  </si>
  <si>
    <t xml:space="preserve">Чайковский шлюз  (реконструкция)
</t>
  </si>
  <si>
    <t xml:space="preserve">Реконструкция аварийно-эксплуатационных ворот верхней головы </t>
  </si>
  <si>
    <t xml:space="preserve">Пермский шлюз (аварийно-восстановительные работы)
</t>
  </si>
  <si>
    <t>Реконструкция шпунтовых стен, днищ камер</t>
  </si>
  <si>
    <t>Реконструкция аварийно-ремонтных и ремонтных ворот</t>
  </si>
  <si>
    <t>Разработка и реализация комплексного проекта реконструкции гидротехнических сооружений Камского бассейна</t>
  </si>
  <si>
    <t>Водные пути Енисейского бассейна, Красноярский край</t>
  </si>
  <si>
    <t>Реконструкция слипа Ладейских РММ</t>
  </si>
  <si>
    <t>2.1.</t>
  </si>
  <si>
    <t>2.3.</t>
  </si>
  <si>
    <t>2.7.</t>
  </si>
  <si>
    <t>2.8.</t>
  </si>
  <si>
    <t>2.9.</t>
  </si>
  <si>
    <t>2.10.</t>
  </si>
  <si>
    <t>2.11.</t>
  </si>
  <si>
    <t>2.12.</t>
  </si>
  <si>
    <t>2.13.</t>
  </si>
  <si>
    <t>2.14.</t>
  </si>
  <si>
    <t>2.15.</t>
  </si>
  <si>
    <t xml:space="preserve">Реконструкция судоходного  шлюза  № 4 Волжского РГСиС   ФГУ Волго-Донское ГБУВПиС
</t>
  </si>
  <si>
    <t>Реконструкция систем электрооборудования приводных механизмов ворот и затворов шлюзов</t>
  </si>
  <si>
    <t>Разработка и реализация комплексного проекта реконструкции Волго-Донского судоходного канала</t>
  </si>
  <si>
    <t>Разработка и реализация комплексного проекта реконструкции гидротехнических сооружений и водных путей Енисейского бассейна</t>
  </si>
  <si>
    <t>Водные пути Обского бассейна, Новосибирская область</t>
  </si>
  <si>
    <t xml:space="preserve">Реконструкция Новосибирского шлюза </t>
  </si>
  <si>
    <t>Водные пути Ленского бассейна, Республика Саха (Якутия)</t>
  </si>
  <si>
    <t>Реконструкция выправительных сооружений Ленского бассейна</t>
  </si>
  <si>
    <t xml:space="preserve">Водные пути Амурского бассейна </t>
  </si>
  <si>
    <t>2.4.</t>
  </si>
  <si>
    <t>2.5.</t>
  </si>
  <si>
    <t>2.6.</t>
  </si>
  <si>
    <t>Подпрограмма "Гражданская авиация"</t>
  </si>
  <si>
    <t>Подпрограмма "Автомобильные дороги"</t>
  </si>
  <si>
    <t xml:space="preserve">     в том числе:</t>
  </si>
  <si>
    <t>ФГУП "Канал имени Москвы", г. Москва</t>
  </si>
  <si>
    <t>Канал им. Москвы, г. Москва</t>
  </si>
  <si>
    <t xml:space="preserve">     строительство</t>
  </si>
  <si>
    <t>Реконструкция клапанного затвора шлюза № 10-У</t>
  </si>
  <si>
    <t>Реконструкция открытого распределительного устройства ОРУ 110 кв ГЭС-191</t>
  </si>
  <si>
    <t>Беломорско-Балтийский канал (реконструкция), Республика Карелия</t>
  </si>
  <si>
    <t xml:space="preserve"> Х очередь реконструкции Северного склона Беломорско-Балтийского канала</t>
  </si>
  <si>
    <t>Уточненное ТЭО дальнейшей реконструкции Беломорско-Балтийского канала. Проект реконструкции бетонной водосбросной плотины № 25, 27</t>
  </si>
  <si>
    <t>Разработка и реализация комплексного проекта реконструкции гидросооружений Беломорско-Балтийского канала</t>
  </si>
  <si>
    <t xml:space="preserve">проектные работы  ( I этап)  </t>
  </si>
  <si>
    <t xml:space="preserve">ФГУ "Северо-Двинское ГБУВПиС", г. Котлас, Архангельская область </t>
  </si>
  <si>
    <t xml:space="preserve">    проектные работы</t>
  </si>
  <si>
    <t>Реконструкция сети бассейновой связи Северо-Двинского государственного бассейнового управления водных путей и судоходства</t>
  </si>
  <si>
    <t>Комплекс системы централизованного
 управления движением судов ГБУ "Волго-Балт"</t>
  </si>
  <si>
    <t xml:space="preserve">       проектные  работы        </t>
  </si>
  <si>
    <t>ФГУ "Кубанское ГБУВПиС", Краснодарский край</t>
  </si>
  <si>
    <t>Реконструкция ведомственной технологической связи Кубанского бассейна</t>
  </si>
  <si>
    <t>ФГУ "Волго-Донское ГБУВПиС", Волгоградская обл.</t>
  </si>
  <si>
    <t>Волго-Донской судоходный канал, Волгоградская область</t>
  </si>
  <si>
    <t>ФГУ "Азово-Донское ГБУВПиС", Ростовская обл.</t>
  </si>
  <si>
    <t xml:space="preserve">     проектные  работы</t>
  </si>
  <si>
    <t xml:space="preserve">ФГУ  "Волжское ГБУВПиС", Нижегорордская обл. </t>
  </si>
  <si>
    <t>ФГУ "Камское ГБУВПиС", Пермский край</t>
  </si>
  <si>
    <t>ФГУ "Енисейское ГБУВПиС", Красноярский край</t>
  </si>
  <si>
    <t>ФГУ "Обское ГБУВПиС", Новосибирская обл.</t>
  </si>
  <si>
    <t>ФГУ "Ленское ГБУВПиС", Республика Саха (Якутия)</t>
  </si>
  <si>
    <t>Реконструкция ведомственной технологической связи Ленского бассейна</t>
  </si>
  <si>
    <t>ФГУ "Амурское ГБУВПиС", г. Хабаровск</t>
  </si>
  <si>
    <t>Реконструкция водных трасс р. Амур</t>
  </si>
  <si>
    <t>ФГУ  "Речводпуть",  г. Москва</t>
  </si>
  <si>
    <t>Модернизация береговых производственных объектов и сооружений</t>
  </si>
  <si>
    <t>ФГУ  "Подводно-технческих, аварийно-спасательных и судоподъемных работ на речном транспорте"</t>
  </si>
  <si>
    <t>Реконструкция и перепланировка администрантивного здания по адресу  ул. Рождественка, д. 1, стр. 1</t>
  </si>
  <si>
    <t>Расходы общепрограммного характера</t>
  </si>
  <si>
    <t>Источники и объемы финансирования на 2010 год (тыс. рублей)</t>
  </si>
  <si>
    <t>Бюджетные назначения по программе на 2010 год</t>
  </si>
  <si>
    <t>Предусмот-рено утвержден-ной ФЦП на 2010 год</t>
  </si>
  <si>
    <t>Предусмот-рено на 2010 год</t>
  </si>
  <si>
    <t xml:space="preserve">Формирование акватории южной и северной частей морского торгового порта Усть-Луга, включая операционную акваторию контейнерного терминала, Ленинградская область
</t>
  </si>
  <si>
    <t>8 морских терминалов морского порта Сочи с созданием береговой инфраструктуры для осуществления морских перевозок (Имеретинка, Адлер, Кургородок, Хоста, Мацеста, Дагомыс, Лоо, Лазаревское)
  строительство</t>
  </si>
  <si>
    <t>Морской порт Сочи с береговой инфраструктурой с целью создания международного центра морских пассажирских и круизных перевозок 
  строительство</t>
  </si>
  <si>
    <t>Строительство портового железнодорожного сортировочного парка морского порта Махачкала, республика Дагестан</t>
  </si>
  <si>
    <t>Строительство глубоководного порта в г. Балтийск, Калининградская область. Объекты федеральной собственности
  проектные работы</t>
  </si>
  <si>
    <t xml:space="preserve">Строительство многофункционального аварийно-спасательного судна мощностью 4 МВт
</t>
  </si>
  <si>
    <t xml:space="preserve">Строительство морского водолазного судна
</t>
  </si>
  <si>
    <t xml:space="preserve">Строительство рейдового водолазного судна
</t>
  </si>
  <si>
    <t>Реконструкция учебных городков № 1 (Санкт-Петербург, васильевский остров, Косая линия, д.15-а), № 2 (г. Санкт-Петербург, Заневский проспект, д.5), № 3 (г. Санкт-Петербург, Васильевский остров, 21 линия д. 14), строительство Морского колледжа (г. Санкт-Петербург, Большой Смоленский проспект, д.36)
  строительство</t>
  </si>
  <si>
    <t>Реконструкция причалов
№ 1,2,8 в морском порту Находка, Приморский край</t>
  </si>
  <si>
    <t>Строительство не начато в связи с отсутствием инвестора</t>
  </si>
  <si>
    <t xml:space="preserve">Строительство и реконструкция инфраструктуры в морском порту Ванино Хабаровский край </t>
  </si>
  <si>
    <t>Ведется строительство объектов</t>
  </si>
  <si>
    <t>Строительство и реконструкция инфраструктуры в морском порту Ванино, в бухте Мучке, Хабаровский край</t>
  </si>
  <si>
    <t>Реконструкция объектов инфраструктуры морского порта Санкт-Петербург (реконструкция акватории порта в районе Лесной гавани, Барочного, Восточного и Екатерининговского бассейнов, включая снос Кривой дамбы и реконструкцию причалов порта)</t>
  </si>
  <si>
    <t>Строительство нового морского порта в г. Беломорске, Архангельская область</t>
  </si>
  <si>
    <t>Реконструкция объектов инфраструктуры порта Петропавловск-Камчатский</t>
  </si>
  <si>
    <t>Строительство специализированных причалов в порту Усть-Луга</t>
  </si>
  <si>
    <t>Строительство специализированных терминалов морского порта Оля</t>
  </si>
  <si>
    <t>Строительство не начато в связи с отсутствием решения о реализации проекта</t>
  </si>
  <si>
    <t>Разработана проектная документация</t>
  </si>
  <si>
    <t>Строительство и реконструкция объектов инфраструктуры порта Темрюк</t>
  </si>
  <si>
    <t>Газовозы на 35 тыс.куб.м.</t>
  </si>
  <si>
    <t>Работы не ведутся</t>
  </si>
  <si>
    <t>Танкеры-асфальтовозы дедвейтом 6,0 тт</t>
  </si>
  <si>
    <t>Навалочники дедвейтом 35 тт</t>
  </si>
  <si>
    <t>Универсальные суда дедвейтом 7 тт</t>
  </si>
  <si>
    <t>Лесовозы дедвейтом 15 тт</t>
  </si>
  <si>
    <t>Лесовозы дедвейтом 5,0 тт</t>
  </si>
  <si>
    <t>Контейнеровозы на 500 конт.</t>
  </si>
  <si>
    <t>Контейнеровозы на 1700 конт.</t>
  </si>
  <si>
    <t>Танкеры дедвейтом 158,3 тт</t>
  </si>
  <si>
    <r>
      <t xml:space="preserve">    </t>
    </r>
    <r>
      <rPr>
        <b/>
        <sz val="11"/>
        <rFont val="Times New Roman"/>
        <family val="1"/>
      </rPr>
      <t xml:space="preserve"> в том числе:</t>
    </r>
  </si>
  <si>
    <t>Подпрограмма "Морской транспорт"</t>
  </si>
  <si>
    <t>Подпрограмма "Развитие экспорта транспортных услуг"</t>
  </si>
  <si>
    <t>Всего по подпрограмме :</t>
  </si>
  <si>
    <t>Разработка и реализация комплексного проекта реконструкции объектов инфраструктуры канала имени Москвы</t>
  </si>
  <si>
    <t>Реконструкция откосов канала № 285</t>
  </si>
  <si>
    <t xml:space="preserve">     проектные работы</t>
  </si>
  <si>
    <t>Интегрированная цифровая сеть "Беломорско-Онежского ГБУВПиС"</t>
  </si>
  <si>
    <t xml:space="preserve">Водные пути Северо-Двинской шлюзованной системы,  Архангельская обл. </t>
  </si>
  <si>
    <t xml:space="preserve">Разработка и реализация комплексного проекта реконструкции Северо-Двинской шлюзованной системы </t>
  </si>
  <si>
    <t>Комплекс работ по реконструкции
 отдельных элементов шлюзов №1-6</t>
  </si>
  <si>
    <t xml:space="preserve">Реконструкция дамб, ограждающих канал 61-62 с расширением судоходной трассы </t>
  </si>
  <si>
    <t>Вторая очередь комплекса работ по реконструкции
 отдельных элементов Верхне-Свирского шлюза</t>
  </si>
  <si>
    <t>Комплекс работ по реконструкции отдельных элементов Нижне-Свирского шлюза</t>
  </si>
  <si>
    <t>Реконструкции комплекса пришлюзовых и межшлюзовых причальных сооружений Вытегорского района гидросооружений и судоходства ГБУ "Волго-Балт"</t>
  </si>
  <si>
    <t xml:space="preserve">Крепление берегов водораздельного канала </t>
  </si>
  <si>
    <t>Разработка и реализация комплекссного проекта реконструкции Волго-Балтийского водного пути</t>
  </si>
  <si>
    <t xml:space="preserve">Водные пути Кубанского бассейна, Краснодарский край </t>
  </si>
  <si>
    <t>Техническое перевооружение насосных станций                                №№ 31, 32, 33</t>
  </si>
  <si>
    <t xml:space="preserve">Реконструкция судоходного шлюза № 14 Цимлянского РГСиС ФГУ Волго-Донское ГБУВПиС
</t>
  </si>
  <si>
    <t xml:space="preserve">Реконструкция судоходного  шлюза   № 10 Донского РГСиС   ФГУ Волго-Донское ГБУВПиС
</t>
  </si>
  <si>
    <t>Всего</t>
  </si>
  <si>
    <t>Строительство второй нитки Нижне-Свирского гидроузла</t>
  </si>
  <si>
    <t>Обновление транспортного флота</t>
  </si>
  <si>
    <t>Бюджетные источники</t>
  </si>
  <si>
    <t>Расширение судоходной трассы водораздельного канала на 850 - 849 км - береговые работы, 839,7- 840,6 км - дноуглубительные работы, 835,3 - 836 км - береговые работы, 831,9-832,6 км - дноуглубительные работы</t>
  </si>
  <si>
    <t xml:space="preserve">Монтаж затворов плоских колесных механизмов двустворчатых ворот, комплекса механического оборудования аварийно-ремонтных ворот, шефмонтаж при изготовлении механического оборудования. Пуско-наладочные работы </t>
  </si>
  <si>
    <t>Отсыпка грунта - 76,3 тыс. м. куб., формирование тела сооружений бульдозером, планировка гребня и откосов.  Работы завершены</t>
  </si>
  <si>
    <t>3.1.</t>
  </si>
  <si>
    <t>3.2.</t>
  </si>
  <si>
    <t>Реконструкция причалов № 1-4 и дноуглубление акватории и подходного канала для развития угольного комплекса в порту Высоцк, Ленинградская область, г. Высоцк</t>
  </si>
  <si>
    <t>Создание грузового района порта Сочи с созданием береговой инфраструктуры в устье р. Мзымта  и р. Псоу с дальнейшим перепрофилированием в инфраструктуру яхтинга
  строительство</t>
  </si>
  <si>
    <t xml:space="preserve">Строительство спасательного катера-бонопостановщика
</t>
  </si>
  <si>
    <t>Строительство терминала по перевалке сжиженного газа в пос.Териберка, Мурманская область</t>
  </si>
  <si>
    <t>Развитие инфраструктуры морского порта Кавказ</t>
  </si>
  <si>
    <t>Принята 1 ед.</t>
  </si>
  <si>
    <t>Подпрограмма "Внутренний водный транспорт"</t>
  </si>
  <si>
    <t xml:space="preserve">Реконструкция взлетно-посадочной полосы № 1, рулежных дорожек и мест стоянки самолетов в аэропорту "Домодедово" </t>
  </si>
  <si>
    <t>Реконструкция и развитие аэропорта "Домодедово". Объекты федеральной собственности (первая и вторая очередь строительства) проектные работы</t>
  </si>
  <si>
    <t>Реконструкция покрытий взлетно-посадочной полосы с заменой светосигнального оборудования в международном аэропорту "Воронеж", Воронежская область</t>
  </si>
  <si>
    <t>Реконструкция и развитие аэропорта Внуково. Аэродром, средства посадки, радионавигации и управления воздушным движением</t>
  </si>
  <si>
    <t>Реконструкция (восстановление) искусственных покрытий ИВПП аэропорта "Мурманск", Мурманская область</t>
  </si>
  <si>
    <t>Реконструкция инженерных сооружений аэропортового комплекса (г. Магас), Республика Ингушетия</t>
  </si>
  <si>
    <t>Развитие аэропорта Геленджик - строительство взлетно-посадочной полосы, Краснодарский край</t>
  </si>
  <si>
    <t>2.16.</t>
  </si>
  <si>
    <t>Реконструкция аэродрома в аэропорту Анапа, Краснодарский край</t>
  </si>
  <si>
    <t>2.17.</t>
  </si>
  <si>
    <t>2.18.</t>
  </si>
  <si>
    <t>Реконструкция аэропорта "Минеральные Воды", Ставропольский край</t>
  </si>
  <si>
    <t>2.19.</t>
  </si>
  <si>
    <t>Реконструкция и развитие аэропорта Пенза (первая очередь строительства), Пензенская область</t>
  </si>
  <si>
    <t>2.20.</t>
  </si>
  <si>
    <t>2.21.</t>
  </si>
  <si>
    <t>Реконструкция и модернизация международного аэропорта Курумоч, г. Самара</t>
  </si>
  <si>
    <t>2.22.</t>
  </si>
  <si>
    <t>Реконструкция аэропортового комплекса г. Горно-Алтайск Республики Алтай</t>
  </si>
  <si>
    <t>Реконструкция аэропорта "Игарка", Красноярский край</t>
  </si>
  <si>
    <t>Реконструкция ИВПП-2 аэропорт Якутск (II очередь строительства), Республика Саха (Якутия)</t>
  </si>
  <si>
    <t>2.26.</t>
  </si>
  <si>
    <t>2.27.</t>
  </si>
  <si>
    <t>Реконструкция аэропортового комплекса "Сокол" (г. Магадан)</t>
  </si>
  <si>
    <t>2.28.</t>
  </si>
  <si>
    <t>Модернизация международного аэропорта Южно-Сахалинск</t>
  </si>
  <si>
    <t>2.29.</t>
  </si>
  <si>
    <t>2.30.</t>
  </si>
  <si>
    <t>2.33.</t>
  </si>
  <si>
    <t>2.34.</t>
  </si>
  <si>
    <t>Реконструкция аэродромов учебных заведений гражданской авиации. Реконструкция аэродрома Бугуруслан Оренбургской области (проектные работы)</t>
  </si>
  <si>
    <t>2.35.</t>
  </si>
  <si>
    <t>Реконструкция аэродромов учебных заведений гражданской авиации. Реконструкция аэродрома Сасово, Рязанская область</t>
  </si>
  <si>
    <t xml:space="preserve">Реконструкция аэропортового  комплекса "Талаги"
 (г. Архангельск) </t>
  </si>
  <si>
    <t>2.37.</t>
  </si>
  <si>
    <t xml:space="preserve">Реконструкция аэропортового  комплекса (г. Абакан) </t>
  </si>
  <si>
    <t>2.38.</t>
  </si>
  <si>
    <t xml:space="preserve">Реконструкция инженерных сооружений аэропортового
 комплекса "Пашковский"
 (г. Краснодар)
     </t>
  </si>
  <si>
    <t>2.39.</t>
  </si>
  <si>
    <t xml:space="preserve">Реконструкция инженерных сооружений аэропортового
 комплекса "Уйташ"
 (г. Махачкала)      </t>
  </si>
  <si>
    <t>2.40.</t>
  </si>
  <si>
    <t xml:space="preserve">Реконструкция аэропортового  комплекса (г. Волгоград) </t>
  </si>
  <si>
    <t>2.41.</t>
  </si>
  <si>
    <t xml:space="preserve">Реконструкция аэропортового  комплекса "Стригино"
 (г. Нижний Новгород) </t>
  </si>
  <si>
    <t>2.42.</t>
  </si>
  <si>
    <t xml:space="preserve">Реконструкция аэропортового  комплекса (г. Уфа) </t>
  </si>
  <si>
    <t>2.43.</t>
  </si>
  <si>
    <t xml:space="preserve">Реконструкция инженерных сооружений аэропортового
 комплекса "Большое Савино"
 (г. Пермь) 
      </t>
  </si>
  <si>
    <t>2.44.</t>
  </si>
  <si>
    <t xml:space="preserve">Реконструкция аэропортового  комплекса "Нариманово"
 (г. Астрахань) </t>
  </si>
  <si>
    <t>2.45.</t>
  </si>
  <si>
    <t>Реконструкция аэропортового   комплекса "Ханская"
 (г. Майкоп)</t>
  </si>
  <si>
    <t>2.46.</t>
  </si>
  <si>
    <t xml:space="preserve">Реконструкция аэропортового  комплекса (г. Липецк) </t>
  </si>
  <si>
    <t>2.47.</t>
  </si>
  <si>
    <t xml:space="preserve">Строительство аэропортового   комплекса (г. Оренбург) </t>
  </si>
  <si>
    <t>2.48.</t>
  </si>
  <si>
    <t xml:space="preserve">Строительство аэропортового  комплекса "Баратаевка"
 (г. Ульяновск) </t>
  </si>
  <si>
    <t>2.49.</t>
  </si>
  <si>
    <t xml:space="preserve">Строительство аэропортового  комплекса "Центральный"
 (г. Саратов) </t>
  </si>
  <si>
    <t>2.50.</t>
  </si>
  <si>
    <t xml:space="preserve">Реконструкция аэропортового   комплекса (г. Бийск,
 Алтайский край) </t>
  </si>
  <si>
    <t>2.51.</t>
  </si>
  <si>
    <t xml:space="preserve">Реконструкция аэропортового  комплекса "Бегишево"
 (г. Нижнекамск, Республика
 Татарстан) </t>
  </si>
  <si>
    <t>2.52.</t>
  </si>
  <si>
    <t>Реконструкция аэропортового  комплекса (г. Маган,
 Республика Саха (Якутия)</t>
  </si>
  <si>
    <t>2.53.</t>
  </si>
  <si>
    <t>2.54.</t>
  </si>
  <si>
    <t xml:space="preserve">Реконструкция аэропортового  комплекса (г. Ухта,
 Республика Коми) </t>
  </si>
  <si>
    <t>2.55.</t>
  </si>
  <si>
    <t xml:space="preserve">Реконструкция аэропортового   комплекса (г. Великий
 Устюг, Вологодская
 область) </t>
  </si>
  <si>
    <t>2.56.</t>
  </si>
  <si>
    <t xml:space="preserve">Реконструкция аэропортового   комплекса "Кольцово"
 (г. Екатеринбург,
 Свердловская область) </t>
  </si>
  <si>
    <t>2.57.</t>
  </si>
  <si>
    <t>Обновление парка воздушных судов авиаперевозчиков Российской Федерации</t>
  </si>
  <si>
    <t>Цель 1  "Развитие современной и эффективной транспортной инфраструктуры, обеспечивающей ускорение товародвижения и снижение транспортных издержек в экономике"</t>
  </si>
  <si>
    <t>Задача 1.1 "Увеличение пропускной способности участков железнодорожной сети"</t>
  </si>
  <si>
    <t xml:space="preserve">Мга-Гатчина - Веймарн - Ивангород и железнодорожных подходов к портам на Южном берегу Финского залива </t>
  </si>
  <si>
    <t>Задача 1.2  "Формирование направлений железнодорожной сети с обращением поездов повышенного веса и нагрузкой на ось, модернизация постоянных устройств и сооружений"</t>
  </si>
  <si>
    <t>Задача 1.3  "Строительство железнодорожных линий в районах нового освоения"</t>
  </si>
  <si>
    <t xml:space="preserve">Строительство пускового комплекса  Томмот – Якутск (Нижний Бестях) железнодорожной линии Беркакит - Томмот - Якутск в Республике Саха (Якутия) </t>
  </si>
  <si>
    <t>Строительство железнодорожной линии Салехард – Надым (внебюджетные источники - ДЧИ)</t>
  </si>
  <si>
    <t xml:space="preserve">Строительство мостового перехода через р. Обь в районе г. Салехарда </t>
  </si>
  <si>
    <t>Цель 2  "Повышение доступности услуг транспортного комплекса для населения"</t>
  </si>
  <si>
    <t>Задача 2.3   "Обновление парка моторвагонного подвижного состава"</t>
  </si>
  <si>
    <t>Цель 3   "Повышение конкурентоспособности транспортной системы России и реализация транзитного потенциала страны"</t>
  </si>
  <si>
    <t>Задача 3.1   "Развитие сети железных дорог на направлениях транспортных коридоров"</t>
  </si>
  <si>
    <t xml:space="preserve">Развитие Московского транспортного узла </t>
  </si>
  <si>
    <t>Задача 3.2   "Обновление локомотивного парка"</t>
  </si>
  <si>
    <t>Цель 4   "Повышение комплексной безопасности и устойчивости транспортной системы"</t>
  </si>
  <si>
    <t>Задача 4.1   "Обеспечение транспортной безопасности железнодорожного транспорта" (Антитеррор)</t>
  </si>
  <si>
    <t>Транспортная безопасность</t>
  </si>
  <si>
    <t>Задача 4.2   "Строительство обходов железнодорожных узлов"</t>
  </si>
  <si>
    <t>Комплексная реконструкция участка Им. М.Горького - Котельниково - Тихорецкая - Крымская с обходом Краснодарского железнодорожного узла</t>
  </si>
  <si>
    <t>Задача 4.3   "Развитие материальной базы учебных заведений железнодорожного транспорта"</t>
  </si>
  <si>
    <t xml:space="preserve">Развитие материальной базы Уральского государственного университета путей сообщения </t>
  </si>
  <si>
    <t>Развитие материальной базы Московского государственного университета путей сообщения</t>
  </si>
  <si>
    <t>Развитие материальной базы Российского государственного открытого технического университета путей сообщения</t>
  </si>
  <si>
    <t>Развитие материальной базы Петербургского государственного университета путей сообщений</t>
  </si>
  <si>
    <t>Развитие материальной базы Ростовского государственного университета путей сообщения</t>
  </si>
  <si>
    <t>Развитие материальной базы Самарского государственного университета путей сообщения</t>
  </si>
  <si>
    <t>Развитие материальной базы Сибирского государственного университета путей сообщения</t>
  </si>
  <si>
    <t>Развитие материальной базы Омского государственного университета путей сообщения</t>
  </si>
  <si>
    <t>Развитие материальной базы Иркутского государственного университета путей сообщения</t>
  </si>
  <si>
    <t>Развитие материальной базы Дальневосточного государственного университета путей сообщения</t>
  </si>
  <si>
    <t>строительство</t>
  </si>
  <si>
    <t>Развитие Московского авиационного узла. Строительство комплекса новой взлетно-посадочной полосы (ВПП-3) Международного аэропорта Шереметьево, Московская область
    проектные работы</t>
  </si>
  <si>
    <t>Развитие Красноярского международного авиатранспортного узла (Красноярский край)</t>
  </si>
  <si>
    <t>Комплексное развитие Мурманского транспортного узла
    проектные работы</t>
  </si>
  <si>
    <t>Комплексное развитие Новороссийского транспортного узла (Краснодарский край)
    проектные работы</t>
  </si>
  <si>
    <t>Создание Свияжского межрегионального мультимодального логистического центра (Республика Татарстан)
    проектные работы</t>
  </si>
  <si>
    <t>Развитие транспортного узла в г. Екатеринбурге</t>
  </si>
  <si>
    <t xml:space="preserve">Строительство и реконструкция федеральных автомобильных дорог </t>
  </si>
  <si>
    <t>Реконструкция участков автомобильной дороги М-9 "Балтия"- от Москвы через Волоколамск  до границы с Латвийской Республикой (на Ригу)</t>
  </si>
  <si>
    <t>Федеральное государственное учреждение  "Федеральное управление автомобильных дорог "Центральная Россия" Федерального дорожного агентства", г.Одинцово, Московская область</t>
  </si>
  <si>
    <t>Строительство транспортной развязки на км 41+150 автомобильной дороги М-9 "Балтия " - от Москвы через Волоколамск  до границы с Латвийской Республикой (на Ригу), Московская область</t>
  </si>
  <si>
    <t>Строительство и реконструкция автомобильной дороги М-1 "Беларусь" - от Москвы до границы с Республикой Беларусь (на Минск, Брест)</t>
  </si>
  <si>
    <t>Федеральное государственное учреждение "Федеральное управление автомобильной дороги Москва - Минск Федерального дорожного агентства", п. Голицыно, Московская область</t>
  </si>
  <si>
    <t>Реконструкция участка автомобильной дороги М-1 "Беларусь" с км 33 до км 45 в Московской области</t>
  </si>
  <si>
    <t>0%</t>
  </si>
  <si>
    <t>Строительство и реконструкция автомобильной дороги М-4  "Дон" - от Москвы через Воронеж, Ростов-на-Дону, Краснодар до Новороссийска</t>
  </si>
  <si>
    <t>Федеральное государственное учреждение "Межрегиональная дирекция по дорожному строительству в Центральном регионе России Федерального дорожного агентства", г.Москва</t>
  </si>
  <si>
    <t xml:space="preserve">Строительство автомобильной дороги М-4 "Дон" - от  Москвы через Воронеж, Ростов-на-Дону, Краснодар до Новороссийска км 225,6 - км 414,7 на участке обхода г.Ефремова (км 287,8 - км 321,3) в Тульской области </t>
  </si>
  <si>
    <t>Строительство участка магистрали "Дон" от Москвы через Воронеж, Ростов-на-Дону, Краснодар до Новороссийска км 355 - км 414,7 (обход г.Ельца) в Липецкой области</t>
  </si>
  <si>
    <t>Реконструкция автомобильной дороги М-4 "Дон" от Москвы через Воронеж, Ростов-на-Дону, Краснодар до Новороссийска на участке км 599 - км 633 в Воронежской области</t>
  </si>
  <si>
    <t>Строительство автомобильной дороги М-4 "Дон" от Москвы через Воронеж, Ростов-на-Дону, Краснодар до Новороссийска км 225,6 - км 414,7 на участке км 330,8 - км 355, Липецкая область</t>
  </si>
  <si>
    <t>Реконструкция автомобильной дороги  М-4 - "Дон" от Москвы через Воронеж, Ростов-на-Дону, Краснодар до Новороссийска  на участке км 544,7 -  556 км в Воронежской области</t>
  </si>
  <si>
    <t>Реконструкция автомобильной дороги  М-4 "Дон"- от Москвы через Воронеж, Ростов-на-Дону, Краснодар до Новороссийска  на участке км 777+045 - км 801+000, Ростовская область</t>
  </si>
  <si>
    <t>Реконструкция автомобильной дороги  М-4 - "Дон" от Москвы через Воронеж, Ростов-на-Дону, Краснодар до Новороссийска на участке км 801 - км 826 в Ростовской области</t>
  </si>
  <si>
    <t>Реконструкция автомобильной дороги  М-4 "Дон" от Москвы через Воронеж, Ростов-на-Дону, Краснодар до Новороссийска  на участке км 826+000 - км 854+000, Ростовская область</t>
  </si>
  <si>
    <t>Реконструкция автомобильной дороги М-4 - "Дон" от Москвы через Воронеж, Ростов-на-Дону, Краснодар до Новороссийска на участке км 854- км 860 в Ростовской области</t>
  </si>
  <si>
    <t xml:space="preserve">Реконструкция автомагистрали М-4 "Дон" от Москвы через Воронеж, Ростов-на-Дону, Краснодар до Новороссийска на участке км 865 - км 877, Ростовская область </t>
  </si>
  <si>
    <t>Реконструкция автомобильной дороги  М-4 - "Дон" от Москвы через Воронеж, Ростов-на-Дону, Краснодар до Новороссийска на участке км 907 - км 925 в Ростовской области</t>
  </si>
  <si>
    <t>Федеральное государственное учреждение "Управление федеральных автомобильных дорог по Краснодарскому краю Федерального дорожного агентства", г.Краснодар</t>
  </si>
  <si>
    <t>Реконструкция автомагистрали М-4 "Дон" от Москвы через Воронеж, Ростов-на-Дону, Краснодар до Новороссийска на участке граница Ростовской области  - ст.Павловская, км 1156 - км 1171,  Краснодарский край</t>
  </si>
  <si>
    <t>Реконструкция автомагистрали М-4  "Дон" от Москвы через Воронеж, Ростов-на-Дону, Краснодар, до Новороссийска   км 1363+161,45  - км 1367+927,85 (автодорога Краснодар - Джубга км 43+161,45 - км 47+927,85), Краснодарский край</t>
  </si>
  <si>
    <t>Реконструкция автомагистрали М-4  "Дон" от Москвы через Воронеж, Ростов-на-Дону, Краснодар, до Новороссийска км 1367+928 - км 1373+905 (автодорога Краснодар - Джубга км 47+928 - км 53+905) в Краснодарском крае</t>
  </si>
  <si>
    <t>Реконструкция автодороги "Подъезд к г. Краснодару" от автомагистрали  М-4 "Дон", транспортная развязка на км 4+700, с двумя путепроводами : через автодорогу "Подъезд к г. Краснодару" и железную дорогу "Краснодар-Тимашевск", Краснодарский край</t>
  </si>
  <si>
    <t>Федеральное государственное учреждение "Дороги России" Федерального дорожного агентства", г.Москва</t>
  </si>
  <si>
    <t>Реконструкция с последующей эксплуатацией на платной основе автомобильной дороги М-4 "Дон" от Москвы через Воронеж, Ростов-на-Дону, Краснодар до Новороссийска  на участке МКАД - Кашира км 21 - км 117, Московская область</t>
  </si>
  <si>
    <t>Реконструкция с последующей эксплуатацией на платной основе автомобильной дороги М-4 "Дон" от Москвы через Воронеж, Ростов-на-Дону, Краснодар до Новороссийска  на участке от начала обхода г. Задонска до конца обхода с. Хлевное ( км 414,7 - км 464,3) в Липецкой области</t>
  </si>
  <si>
    <t xml:space="preserve">Строительство подъезда к автомобильному пункту пропуска и учета движения автотранспорта на участке «Адлер – Псоу» автомобильной дороги М-27 Джубга – Сочи до границы с Республикой Грузия (на Тбилиси, Баку), Краснодарский край </t>
  </si>
  <si>
    <t>Строительство  автомобильной дороги М-27 Джубга - Сочи до границы с  Грузией (на Тбилиси, Баку)</t>
  </si>
  <si>
    <t>Федеральное государственное учреждение "Дирекция по строительству и реконструкции автомобильных дорог Черноморского побережья Федерального дорожного агентства", г.Сочи, Краснодарский край</t>
  </si>
  <si>
    <t>Строительство федеральной автодороги М-27 Джубга - Сочи до границы с Грузией на участке Адлер - Веселое (включая проектно-изыскательские работы)</t>
  </si>
  <si>
    <t>1 этап строительства</t>
  </si>
  <si>
    <t>2 этап строительства</t>
  </si>
  <si>
    <t xml:space="preserve">Строительство транспортной развязки в двух уровнях на федеральной автомобильной дороге М-27 Джубга-Сочи до границы с Грузией в микрорайоне Голубые Дали, Адлерский район , г. Сочи </t>
  </si>
  <si>
    <t>Строительство транспортной развязки на пересечении  Курортного проспекта  и ул. 20 Горнострелковой дивизии (км 184, "Стадион") на  автомобильной дороге М -27  Джубга - Сочи до границы с  Грузией (на Тбилиси, Баку), Краснодарский край</t>
  </si>
  <si>
    <t xml:space="preserve">Строительство транспортной развязки в двух уровнях на пересечении улиц Виноградной и Донской (км 174) на автомобильной дороге М-27 "Джубга-Сочи" до границы с Грузией ( на Тбилиси, Баку), Краснодаский край </t>
  </si>
  <si>
    <t>Строительство автодорожного моста через р. Сочи, Центральный район г. Сочи (проектные и изыскательские работы, реконструкция)</t>
  </si>
  <si>
    <t>Строительство транспортной развязки "Адлерское кольцо" на разных уровнях (включая проектные и изыскательские работы)</t>
  </si>
  <si>
    <t>Строительство Центральной автомагистрали г. Сочи "Дублер Курортного проспекта", строящейся от  172-го километра федеральной автомобильной дороги М-27 Джубга - Сочи (р.Псахе) до начала обхода г. Сочи (р.Агура)</t>
  </si>
  <si>
    <t>Строительство центральной автомагистрали г. Сочи "Дублер Курортного проспекта" от км 172 федеральной автодороги М-27 Джубга - Сочи (р. Псахе) до начала обхода города Сочи ПК 0 (р. Агура) с реконструкцией участка автомобильной дороги от ул. Земляничная до Курортного проспекта, Краснодарский край ( 1 очередь - от р. Агура до ул. Земляничной)</t>
  </si>
  <si>
    <t>Строительство и реконструкция участков  автомобильной дороги от Санкт-Петербурга через Приозерск, Сортавалу до Петрозаводска</t>
  </si>
  <si>
    <t>Федеральное государственное учреждение "Управление автомобильной магистрали Санкт-Петербург - Мурманск Федерального дорожного агентства", г.Петрозаводск, Республика Карелия</t>
  </si>
  <si>
    <t>Реконструкция  автомобильной дороги от Санкт-Петербурга через Приозерск, Сортавалу до Петрозаводска, включающий строящийся участок от Кольцевой автомобильной дороги вокруг г. Санкт-Петербурга через Скотное до автомобильной дороги Магистральная на участке км 386-км 408, Республика Карелия</t>
  </si>
  <si>
    <t xml:space="preserve">Строительство и реконструкция автомобильной дороги М-5 "Урал" - от Москвы через Рязань, Пензу, Самару, Уфу до Челябинска </t>
  </si>
  <si>
    <t>Строительство  автомобильной  дороги М-5 "Урал "  на участке от Московского малого кольца (км 3+120 Рязано-Каширское шоссе) до с.Ульянино (км 71), Московская область</t>
  </si>
  <si>
    <t xml:space="preserve">Реконструкция транспортной развязки на 21 км автомобильной дороги М-5 "Урал"  от Москвы через Рязань, Пензу, Самару, Уфу до Челябинска , Московская область </t>
  </si>
  <si>
    <t>Федеральное государственное учреждение "Управление автомобильной магистрали Самара - Уфа - Челябинск Федерального дорожного агентства", г.Уфа, Республика Башкортостан</t>
  </si>
  <si>
    <t>Реконструкция федеральной автомобильной  дороги М-5 "Урал"- от Москвы через Рязань, Пензу, Самару, Уфу до Челябинска на участке км 1454+860 - км 1466+030, Республика Башкортостан</t>
  </si>
  <si>
    <t>Реконструкция федеральной автомобильной  дороги М-5 "Урал"- от Москвы через Рязань, Пензу, Самару, Уфу до Челябинска на участке км 1466+030 - км 1480+000, Республика Башкортостан</t>
  </si>
  <si>
    <t>Федеральное государственное учреждение "Управление федеральных автомобильных дорог "Южный Урал" Федерального дорожного агентства", г.Челябинск</t>
  </si>
  <si>
    <t>Федеральное государственное учреждение "Федеральное  управление автомобильных дорог "Большая Волга" Федерального дорожного агентства", г.Пенза</t>
  </si>
  <si>
    <t>Реконструкция автомобильной дороги М-5 "Урал" - от Москвы через Рязань, Пензу, Самару, Уфу до Челябинска на участке км 202+690 - км 221+900 в Рязанской области</t>
  </si>
  <si>
    <t>Федеральное государственное учреждение "Управление автомобильной магистрали Нижний Новгород - Уфа Федерального дорожного агентства", г.Чебоксары, Чувашская Республика</t>
  </si>
  <si>
    <t>Реконструция подъезда к г.Саранску от автодороги М-5 "Урал" на участке Торбеево - автодорога "Урал" в Республике Мордовия (I пусковой комплекс) км 22+489 - км 15+489</t>
  </si>
  <si>
    <t>Строительство обхода г.Краснослободск автомобильной дороги Подъезд к г.Саранск от автомобильной дороги М-5 "Урал" на участке км 95+150- км 106+350 в Республике Мордовия</t>
  </si>
  <si>
    <t>Строительство и реконструкция  автомобильной дороги М-7 "Волга"- от Москвы через Владимир, Нижний Новгород, Казань до Уфы</t>
  </si>
  <si>
    <t>Реконструкция федеральной автомобильной дороги М-7 "Волга"  от Москвы через Владимир, Нижний Новгород, Казань до Уфы на участке км 564+000 - км 579+700  в Нижегородской области, Чувашской Республике</t>
  </si>
  <si>
    <t>Федеральное государственное учреждение "Федеральное управление автомобильных дорог Волго-Вятского региона Федерального дорожного агентства", г.Казань, Республика Татарстан</t>
  </si>
  <si>
    <t>Реконструкция автомобильной дороги М-7 "Волга" - от Москвы через Владимир, Нижний Новгород, Казань до Уфы на участке км 840 - км 859 в Республике Татарстан</t>
  </si>
  <si>
    <t>Реконструкция автомобильной дороги М-7 "Волга" от Москвы через Владимир, Н. Новгород, Казань до Уфы, на участке км 933 - км 941 в Республике Татарстан</t>
  </si>
  <si>
    <t>Реконструкция  мостового перехода через реку Вятка на  км 976 автомобильной дороги  М-7 "Волга"  от Москвы через Владимир, Н. Новгород, Казань до Уфы в Республике Татарстан</t>
  </si>
  <si>
    <t>Реконструкция автомобильной дороги М-7 "Волга" от Москвы через Владимир, Нижний Новгород, Казань до Уфы на участке км 1270+010 - км 1290+838, Республика Башкортостан</t>
  </si>
  <si>
    <t>Федеральное государственное учреждение "Управление автомобильной магистрали Москва - Нижний Новгород Федерального дорожного агентства", г.Ногинск, Московская область</t>
  </si>
  <si>
    <t>Реконструкция путепровода с подходами  км 53+800 автомобильной дороги М-7 "Волга", Московская область ( 2 очередь)</t>
  </si>
  <si>
    <t xml:space="preserve">Строительство и  реконструкция автомобильной дороги  М-8 "Холмогоры"- от Москвы через Ярославль, Вологду до Архангельска     </t>
  </si>
  <si>
    <t>Федеральное государственное учреждение "Управление автомобильной магистрали Москва - Архангельск Федерального дорожного агентства", г.Вологда</t>
  </si>
  <si>
    <t>Реконструкция автомобильной дороги М-8 "Холмогоры" от Москвы через Ярославль, Вологду до Архангельска на участке км 278+000 - км 291+650  в Ярославской области</t>
  </si>
  <si>
    <t xml:space="preserve">Строительство и реконструкция  автомобильной дороги М-60 "Уссури"  - от Хабаровска до Владивостока   </t>
  </si>
  <si>
    <t>Федеральное государственное учреждение "Межрегиональная дирекция по дорожному строительству в Дальневосточном регионе России Федерального дорожного агентства", г.Хабаровск</t>
  </si>
  <si>
    <t>Строительство автомобильной дороги М-60 "Уссури" от Хабаровска до Владивостока км 639+150 - км 664, Приморский край</t>
  </si>
  <si>
    <t>Реконструкция автомобильной дороги  М-60 "Уссури" от Хабаровска до Владивостока км 240 - км 252, Приморский  край</t>
  </si>
  <si>
    <t>Строительство автомобильной дороги "Амур" Чита - Хабаровск км 138 - км 559</t>
  </si>
  <si>
    <t>Строительство автомобильной дороги "Амур" Чита-Хабаровск км 138 - км 154 (II стадия), Читинская область</t>
  </si>
  <si>
    <t>Строительство автомобильной дороги "Амур" Чита-Хабаровск км 154 - км 234 (II стадия), Читинская область</t>
  </si>
  <si>
    <t>Строительство автомобильной дороги "Амур" Чита-Хабаровск км 234 - км 277 (II стадия) в Читинской области</t>
  </si>
  <si>
    <t>Реконструкция автомобильной дороги "Амур" Чита-Хабаровск км 277 - км 350 (II стадия), Читинская область</t>
  </si>
  <si>
    <t>Строительство автомобильной дороги "Амур" Чита-Хабаровск км 424 - км 483 (II стадия), Читинская область</t>
  </si>
  <si>
    <t>Строительство автомобильной дороги "Амур" Чита-Хабаровск км 520 - км 539 (II стадия),Читинская область</t>
  </si>
  <si>
    <t>Строительство автомобильной дороги "Амур" Чита - Хабаровск км 684 - км 794 (II стадия), Читинская область</t>
  </si>
  <si>
    <t>Строительство автомобильной дороги "Амур" Чита-Хабаровск км 794 - км 863 (II стадия), Амурская область</t>
  </si>
  <si>
    <t>Строительство автомобильной дороги "Амур" Чита-Хабаровск км 863 - км 926 (II стадия), Амурская область</t>
  </si>
  <si>
    <t>Строительство автомобильной дороги "Амур" Чита-Хабаровск км 1006 - км 1059 (II стадия), Амурская область</t>
  </si>
  <si>
    <t>Строительство автомобильной дороги "Амур" Чита - Хабаровск км 1143 - км 1183 (II стадия), Амурская область</t>
  </si>
  <si>
    <t>Строительство автомобильной дороги "Амур" Чита-Хабаровск км 1370 - км 1448, Амурская область</t>
  </si>
  <si>
    <t>Строительство автомобильной дороги "Амур" Чита - Хабаровск км 1853 - км 1906, Еврейская автономная область</t>
  </si>
  <si>
    <t>Строительство автомобильной дороги "Амур" Чита - Хабаровск км 1983 - км 2007 в Еврейской автономной области</t>
  </si>
  <si>
    <t>Строительство автомобильной дороги "Амур" Чита - Хабаровск км 1839 - км 1847 (II стадия), Еврейская автономная область</t>
  </si>
  <si>
    <t>Строительство и реконструкция участков  автомобильной дороги "Колыма" - строящаяся дорога от Якутска до Магадана</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</si>
</sst>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0.000"/>
    <numFmt numFmtId="175" formatCode="#,##0.0"/>
    <numFmt numFmtId="176" formatCode="0.0"/>
    <numFmt numFmtId="177" formatCode="#,##0.0_р_."/>
    <numFmt numFmtId="178" formatCode="#,##0.0000"/>
    <numFmt numFmtId="179" formatCode="#,##0.00000"/>
    <numFmt numFmtId="180" formatCode="0.000%"/>
  </numFmts>
  <fonts count="57">
    <font>
      <sz val="10"/>
      <name val="Arial"/>
      <family val="0"/>
    </font>
    <font>
      <sz val="10"/>
      <name val="Arial Cyr"/>
      <family val="0"/>
    </font>
    <font>
      <sz val="11"/>
      <name val="Times New Roman"/>
      <family val="1"/>
    </font>
    <font>
      <b/>
      <sz val="11"/>
      <name val="Times New Roman"/>
      <family val="1"/>
    </font>
    <font>
      <sz val="11"/>
      <name val="Arial"/>
      <family val="2"/>
    </font>
    <font>
      <b/>
      <sz val="14"/>
      <name val="Times New Roman"/>
      <family val="1"/>
    </font>
    <font>
      <b/>
      <sz val="11"/>
      <name val="Times New Roman Cyr"/>
      <family val="0"/>
    </font>
    <font>
      <sz val="11"/>
      <name val="Times New Roman Cyr"/>
      <family val="0"/>
    </font>
    <font>
      <i/>
      <sz val="11"/>
      <name val="Times New Roman Cyr"/>
      <family val="0"/>
    </font>
    <font>
      <i/>
      <sz val="11"/>
      <name val="Times New Roman"/>
      <family val="1"/>
    </font>
    <font>
      <b/>
      <sz val="12"/>
      <name val="Times New Roman"/>
      <family val="1"/>
    </font>
    <font>
      <sz val="10"/>
      <name val="Times New Roman"/>
      <family val="1"/>
    </font>
    <font>
      <b/>
      <u val="single"/>
      <sz val="11"/>
      <name val="Times New Roman"/>
      <family val="1"/>
    </font>
    <font>
      <b/>
      <sz val="10"/>
      <name val="Times New Roman"/>
      <family val="1"/>
    </font>
    <font>
      <b/>
      <sz val="10"/>
      <name val="Arial Cyr"/>
      <family val="0"/>
    </font>
    <font>
      <b/>
      <sz val="10"/>
      <color indexed="8"/>
      <name val="Times New Roman"/>
      <family val="1"/>
    </font>
    <font>
      <sz val="10"/>
      <color indexed="8"/>
      <name val="Times New Roman"/>
      <family val="1"/>
    </font>
    <font>
      <i/>
      <sz val="10"/>
      <color indexed="8"/>
      <name val="Times New Roman"/>
      <family val="1"/>
    </font>
    <font>
      <i/>
      <sz val="10"/>
      <name val="Times New Roman"/>
      <family val="1"/>
    </font>
    <font>
      <b/>
      <i/>
      <sz val="11"/>
      <name val="Times New Roman"/>
      <family val="1"/>
    </font>
    <font>
      <sz val="11"/>
      <color indexed="8"/>
      <name val="Times New Roman"/>
      <family val="1"/>
    </font>
    <font>
      <b/>
      <sz val="11"/>
      <color indexed="8"/>
      <name val="Times New Roman"/>
      <family val="1"/>
    </font>
    <font>
      <i/>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double"/>
      <bottom style="double"/>
    </border>
    <border>
      <left style="thin"/>
      <right style="thin"/>
      <top style="thin"/>
      <bottom style="thin"/>
    </border>
    <border>
      <left style="thin"/>
      <right style="thin"/>
      <top style="double"/>
      <bottom style="thin"/>
    </border>
    <border>
      <left style="double"/>
      <right style="double"/>
      <top style="double"/>
      <bottom>
        <color indexed="63"/>
      </bottom>
    </border>
    <border>
      <left style="thin"/>
      <right style="double"/>
      <top style="thin"/>
      <bottom style="thin"/>
    </border>
    <border>
      <left style="thin"/>
      <right style="thin"/>
      <top style="thin"/>
      <bottom style="double"/>
    </border>
    <border>
      <left style="thin"/>
      <right style="double"/>
      <top style="thin"/>
      <bottom style="double"/>
    </border>
    <border>
      <left style="double"/>
      <right>
        <color indexed="63"/>
      </right>
      <top style="double"/>
      <bottom>
        <color indexed="63"/>
      </bottom>
    </border>
    <border>
      <left style="double"/>
      <right style="thin"/>
      <top style="double"/>
      <bottom style="thin"/>
    </border>
    <border>
      <left style="double"/>
      <right style="thin"/>
      <top style="thin"/>
      <bottom style="thin"/>
    </border>
    <border>
      <left style="double"/>
      <right style="thin"/>
      <top style="thin"/>
      <bottom style="double"/>
    </border>
    <border>
      <left>
        <color indexed="63"/>
      </left>
      <right style="double"/>
      <top style="double"/>
      <bottom style="double"/>
    </border>
    <border>
      <left style="thin"/>
      <right style="double"/>
      <top style="double"/>
      <bottom style="thin"/>
    </border>
    <border>
      <left style="double"/>
      <right>
        <color indexed="63"/>
      </right>
      <top style="double"/>
      <bottom style="double"/>
    </border>
    <border>
      <left style="double"/>
      <right style="double"/>
      <top style="double"/>
      <bottom style="double"/>
    </border>
    <border>
      <left>
        <color indexed="63"/>
      </left>
      <right>
        <color indexed="63"/>
      </right>
      <top style="double"/>
      <bottom>
        <color indexed="63"/>
      </bottom>
    </border>
    <border>
      <left style="thin"/>
      <right>
        <color indexed="63"/>
      </right>
      <top>
        <color indexed="63"/>
      </top>
      <bottom style="thin"/>
    </border>
    <border>
      <left style="thin"/>
      <right style="double"/>
      <top style="thin"/>
      <bottom>
        <color indexed="63"/>
      </bottom>
    </border>
    <border>
      <left style="thin"/>
      <right style="double"/>
      <top>
        <color indexed="63"/>
      </top>
      <bottom style="thin"/>
    </border>
    <border>
      <left style="double"/>
      <right style="thin"/>
      <top style="thin"/>
      <bottom>
        <color indexed="63"/>
      </bottom>
    </border>
    <border>
      <left style="double"/>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double"/>
      <right style="double"/>
      <top>
        <color indexed="63"/>
      </top>
      <bottom>
        <color indexed="63"/>
      </bottom>
    </border>
    <border>
      <left style="double"/>
      <right style="double"/>
      <top>
        <color indexed="63"/>
      </top>
      <bottom style="double"/>
    </border>
    <border>
      <left>
        <color indexed="63"/>
      </left>
      <right style="double"/>
      <top>
        <color indexed="63"/>
      </top>
      <bottom>
        <color indexed="63"/>
      </bottom>
    </border>
    <border>
      <left>
        <color indexed="63"/>
      </left>
      <right style="double"/>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 fillId="0" borderId="0">
      <alignment/>
      <protection/>
    </xf>
    <xf numFmtId="0" fontId="0" fillId="0" borderId="0">
      <alignment/>
      <protection/>
    </xf>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264">
    <xf numFmtId="0" fontId="0" fillId="0" borderId="0" xfId="0" applyAlignment="1">
      <alignment/>
    </xf>
    <xf numFmtId="0" fontId="3" fillId="0" borderId="10" xfId="0" applyFont="1" applyFill="1" applyBorder="1" applyAlignment="1">
      <alignment horizontal="center" vertical="top" wrapText="1"/>
    </xf>
    <xf numFmtId="175" fontId="3" fillId="0" borderId="11" xfId="0" applyNumberFormat="1" applyFont="1" applyFill="1" applyBorder="1" applyAlignment="1">
      <alignment horizontal="center" vertical="center"/>
    </xf>
    <xf numFmtId="175" fontId="3" fillId="0" borderId="11" xfId="0" applyNumberFormat="1" applyFont="1" applyFill="1" applyBorder="1" applyAlignment="1">
      <alignment horizontal="center" vertical="center" wrapText="1"/>
    </xf>
    <xf numFmtId="0" fontId="2" fillId="0" borderId="0" xfId="0" applyFont="1" applyFill="1" applyAlignment="1">
      <alignment/>
    </xf>
    <xf numFmtId="0" fontId="3" fillId="0" borderId="11" xfId="0" applyFont="1" applyFill="1" applyBorder="1" applyAlignment="1">
      <alignment vertical="top" wrapText="1"/>
    </xf>
    <xf numFmtId="0" fontId="3" fillId="0" borderId="12" xfId="0" applyFont="1" applyFill="1" applyBorder="1" applyAlignment="1">
      <alignment vertical="top" wrapText="1"/>
    </xf>
    <xf numFmtId="175" fontId="3" fillId="0" borderId="13" xfId="0" applyNumberFormat="1" applyFont="1" applyFill="1" applyBorder="1" applyAlignment="1">
      <alignment horizontal="center" vertical="center" wrapText="1"/>
    </xf>
    <xf numFmtId="0" fontId="3" fillId="0" borderId="11" xfId="0" applyFont="1" applyFill="1" applyBorder="1" applyAlignment="1">
      <alignment horizontal="left" vertical="top" wrapText="1"/>
    </xf>
    <xf numFmtId="0" fontId="3" fillId="0" borderId="13" xfId="0" applyFont="1" applyFill="1" applyBorder="1" applyAlignment="1">
      <alignment vertical="top" wrapText="1"/>
    </xf>
    <xf numFmtId="0" fontId="2" fillId="0" borderId="0" xfId="0" applyFont="1" applyFill="1" applyBorder="1" applyAlignment="1">
      <alignment horizontal="left" wrapText="1"/>
    </xf>
    <xf numFmtId="0" fontId="2" fillId="0" borderId="0" xfId="0" applyFont="1" applyFill="1" applyBorder="1" applyAlignment="1">
      <alignment/>
    </xf>
    <xf numFmtId="175" fontId="3" fillId="0" borderId="11" xfId="0" applyNumberFormat="1" applyFont="1" applyFill="1" applyBorder="1" applyAlignment="1">
      <alignment horizontal="center" vertical="top" wrapText="1"/>
    </xf>
    <xf numFmtId="175" fontId="2" fillId="0" borderId="11" xfId="0" applyNumberFormat="1" applyFont="1" applyFill="1" applyBorder="1" applyAlignment="1">
      <alignment horizontal="center"/>
    </xf>
    <xf numFmtId="175" fontId="2" fillId="0" borderId="0" xfId="0" applyNumberFormat="1" applyFont="1" applyFill="1" applyBorder="1" applyAlignment="1">
      <alignment horizontal="center" wrapText="1"/>
    </xf>
    <xf numFmtId="175" fontId="2" fillId="0" borderId="0" xfId="0" applyNumberFormat="1" applyFont="1" applyFill="1" applyBorder="1" applyAlignment="1">
      <alignment horizontal="center"/>
    </xf>
    <xf numFmtId="0" fontId="3" fillId="0" borderId="0" xfId="0" applyFont="1" applyFill="1" applyBorder="1" applyAlignment="1">
      <alignment horizontal="left" vertical="center" wrapText="1"/>
    </xf>
    <xf numFmtId="175" fontId="2" fillId="0" borderId="14" xfId="0" applyNumberFormat="1" applyFont="1" applyFill="1" applyBorder="1" applyAlignment="1">
      <alignment horizontal="left" vertical="center" wrapText="1"/>
    </xf>
    <xf numFmtId="2" fontId="2" fillId="0" borderId="0" xfId="0" applyNumberFormat="1" applyFont="1" applyFill="1" applyBorder="1" applyAlignment="1">
      <alignment horizontal="left" vertical="center" wrapText="1"/>
    </xf>
    <xf numFmtId="0" fontId="5" fillId="0" borderId="11" xfId="0" applyFont="1" applyFill="1" applyBorder="1" applyAlignment="1">
      <alignment horizontal="left" vertical="center" wrapText="1"/>
    </xf>
    <xf numFmtId="173" fontId="3" fillId="0" borderId="11" xfId="0" applyNumberFormat="1" applyFont="1" applyFill="1" applyBorder="1" applyAlignment="1">
      <alignment horizontal="center" vertical="center"/>
    </xf>
    <xf numFmtId="0" fontId="2" fillId="0" borderId="11" xfId="0" applyFont="1" applyFill="1" applyBorder="1" applyAlignment="1">
      <alignment vertical="top" wrapText="1"/>
    </xf>
    <xf numFmtId="0" fontId="5" fillId="0" borderId="11" xfId="0" applyFont="1" applyFill="1" applyBorder="1" applyAlignment="1">
      <alignment vertical="top" wrapText="1"/>
    </xf>
    <xf numFmtId="0" fontId="5" fillId="0" borderId="11" xfId="0" applyFont="1" applyFill="1" applyBorder="1" applyAlignment="1">
      <alignment horizontal="left" wrapText="1"/>
    </xf>
    <xf numFmtId="175" fontId="2" fillId="0" borderId="11" xfId="0" applyNumberFormat="1" applyFont="1" applyFill="1" applyBorder="1" applyAlignment="1">
      <alignment horizontal="center" wrapText="1"/>
    </xf>
    <xf numFmtId="0" fontId="11" fillId="0" borderId="14" xfId="0" applyFont="1" applyFill="1" applyBorder="1" applyAlignment="1">
      <alignment horizontal="left" vertical="center" wrapText="1"/>
    </xf>
    <xf numFmtId="2" fontId="2" fillId="0" borderId="14" xfId="0" applyNumberFormat="1" applyFont="1" applyFill="1" applyBorder="1" applyAlignment="1">
      <alignment horizontal="left" vertical="center" wrapText="1"/>
    </xf>
    <xf numFmtId="0" fontId="2" fillId="0" borderId="15" xfId="0" applyFont="1" applyFill="1" applyBorder="1" applyAlignment="1">
      <alignment vertical="top" wrapText="1"/>
    </xf>
    <xf numFmtId="175" fontId="2" fillId="0" borderId="15" xfId="0" applyNumberFormat="1" applyFont="1" applyFill="1" applyBorder="1" applyAlignment="1">
      <alignment horizontal="right" vertical="center" wrapText="1"/>
    </xf>
    <xf numFmtId="175" fontId="2" fillId="0" borderId="15" xfId="0" applyNumberFormat="1" applyFont="1" applyFill="1" applyBorder="1" applyAlignment="1">
      <alignment horizontal="center" vertical="center" wrapText="1"/>
    </xf>
    <xf numFmtId="175" fontId="2" fillId="0" borderId="15" xfId="0" applyNumberFormat="1" applyFont="1" applyFill="1" applyBorder="1" applyAlignment="1">
      <alignment horizontal="center" vertical="center"/>
    </xf>
    <xf numFmtId="2" fontId="2" fillId="0" borderId="16" xfId="0" applyNumberFormat="1" applyFont="1" applyFill="1" applyBorder="1" applyAlignment="1">
      <alignment horizontal="left" vertical="center" wrapText="1"/>
    </xf>
    <xf numFmtId="3" fontId="3" fillId="0" borderId="17" xfId="0" applyNumberFormat="1" applyFont="1" applyFill="1" applyBorder="1" applyAlignment="1">
      <alignment horizontal="center" vertical="top" wrapText="1"/>
    </xf>
    <xf numFmtId="3" fontId="3" fillId="0" borderId="13" xfId="0" applyNumberFormat="1" applyFont="1" applyFill="1" applyBorder="1" applyAlignment="1">
      <alignment horizontal="center" vertical="top" wrapText="1"/>
    </xf>
    <xf numFmtId="3" fontId="3" fillId="0" borderId="18" xfId="0" applyNumberFormat="1" applyFont="1" applyFill="1" applyBorder="1" applyAlignment="1">
      <alignment horizontal="center" vertical="top" wrapText="1"/>
    </xf>
    <xf numFmtId="3" fontId="3" fillId="0" borderId="19" xfId="0" applyNumberFormat="1" applyFont="1" applyFill="1" applyBorder="1" applyAlignment="1">
      <alignment horizontal="center" vertical="top" wrapText="1"/>
    </xf>
    <xf numFmtId="3" fontId="2" fillId="0" borderId="19" xfId="0" applyNumberFormat="1" applyFont="1" applyFill="1" applyBorder="1" applyAlignment="1">
      <alignment horizontal="center" vertical="top" wrapText="1"/>
    </xf>
    <xf numFmtId="3" fontId="2" fillId="0" borderId="20" xfId="0" applyNumberFormat="1" applyFont="1" applyFill="1" applyBorder="1" applyAlignment="1">
      <alignment horizontal="center" vertical="top" wrapText="1"/>
    </xf>
    <xf numFmtId="0" fontId="13" fillId="0" borderId="21" xfId="0" applyFont="1" applyFill="1" applyBorder="1" applyAlignment="1">
      <alignment horizontal="center" vertical="top" wrapText="1"/>
    </xf>
    <xf numFmtId="0" fontId="15" fillId="0" borderId="11" xfId="0" applyFont="1" applyFill="1" applyBorder="1" applyAlignment="1">
      <alignment horizontal="left" vertical="center" wrapText="1"/>
    </xf>
    <xf numFmtId="0" fontId="15" fillId="0" borderId="11" xfId="0" applyFont="1" applyFill="1" applyBorder="1" applyAlignment="1">
      <alignment vertical="center" wrapText="1"/>
    </xf>
    <xf numFmtId="0" fontId="16" fillId="0" borderId="11" xfId="0" applyFont="1" applyFill="1" applyBorder="1" applyAlignment="1">
      <alignment vertical="center" wrapText="1"/>
    </xf>
    <xf numFmtId="172" fontId="16" fillId="0" borderId="11" xfId="0" applyNumberFormat="1" applyFont="1" applyFill="1" applyBorder="1" applyAlignment="1">
      <alignment horizontal="left" vertical="center" wrapText="1"/>
    </xf>
    <xf numFmtId="172" fontId="16" fillId="0" borderId="11" xfId="0" applyNumberFormat="1" applyFont="1" applyFill="1" applyBorder="1" applyAlignment="1">
      <alignment horizontal="left" vertical="center" wrapText="1" indent="2"/>
    </xf>
    <xf numFmtId="0" fontId="16" fillId="0" borderId="11" xfId="0" applyFont="1" applyFill="1" applyBorder="1" applyAlignment="1">
      <alignment horizontal="left" vertical="center" wrapText="1" indent="2"/>
    </xf>
    <xf numFmtId="174" fontId="16" fillId="0" borderId="11" xfId="0" applyNumberFormat="1" applyFont="1" applyFill="1" applyBorder="1" applyAlignment="1">
      <alignment horizontal="left" vertical="center" wrapText="1" indent="2"/>
    </xf>
    <xf numFmtId="0" fontId="16" fillId="0" borderId="11" xfId="0" applyFont="1" applyFill="1" applyBorder="1" applyAlignment="1">
      <alignment horizontal="left" vertical="center" wrapText="1"/>
    </xf>
    <xf numFmtId="0" fontId="11" fillId="0" borderId="11" xfId="0" applyFont="1" applyFill="1" applyBorder="1" applyAlignment="1" applyProtection="1">
      <alignment horizontal="left" vertical="top" wrapText="1"/>
      <protection locked="0"/>
    </xf>
    <xf numFmtId="0" fontId="16" fillId="0" borderId="11" xfId="53" applyFont="1" applyFill="1" applyBorder="1" applyAlignment="1">
      <alignment horizontal="left" vertical="top" wrapText="1" indent="2"/>
      <protection/>
    </xf>
    <xf numFmtId="0" fontId="11" fillId="0" borderId="11" xfId="53" applyFont="1" applyFill="1" applyBorder="1" applyAlignment="1">
      <alignment horizontal="left" vertical="top" wrapText="1" indent="2"/>
      <protection/>
    </xf>
    <xf numFmtId="0" fontId="11" fillId="0" borderId="11" xfId="0" applyFont="1" applyFill="1" applyBorder="1" applyAlignment="1" applyProtection="1">
      <alignment horizontal="left" vertical="top" wrapText="1" indent="4"/>
      <protection locked="0"/>
    </xf>
    <xf numFmtId="0" fontId="2" fillId="0" borderId="0" xfId="0" applyFont="1" applyFill="1" applyAlignment="1">
      <alignment horizontal="left" vertical="center" wrapText="1"/>
    </xf>
    <xf numFmtId="0" fontId="2" fillId="0" borderId="2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0" xfId="0" applyFont="1" applyFill="1" applyBorder="1" applyAlignment="1">
      <alignment horizontal="left" vertical="center" wrapText="1"/>
    </xf>
    <xf numFmtId="173" fontId="3" fillId="0" borderId="11" xfId="0" applyNumberFormat="1" applyFont="1" applyFill="1" applyBorder="1" applyAlignment="1">
      <alignment horizontal="center" vertical="center" wrapText="1"/>
    </xf>
    <xf numFmtId="0" fontId="3" fillId="0" borderId="11" xfId="0" applyFont="1" applyFill="1" applyBorder="1" applyAlignment="1">
      <alignment horizontal="left" vertical="center" wrapText="1"/>
    </xf>
    <xf numFmtId="172" fontId="3" fillId="0" borderId="14" xfId="0" applyNumberFormat="1" applyFont="1" applyFill="1" applyBorder="1" applyAlignment="1">
      <alignment horizontal="left" vertical="center" wrapText="1"/>
    </xf>
    <xf numFmtId="3" fontId="13" fillId="0" borderId="19" xfId="0" applyNumberFormat="1" applyFont="1" applyFill="1" applyBorder="1" applyAlignment="1">
      <alignment horizontal="center" vertical="top" wrapText="1"/>
    </xf>
    <xf numFmtId="175" fontId="3" fillId="0" borderId="11" xfId="0" applyNumberFormat="1" applyFont="1" applyFill="1" applyBorder="1" applyAlignment="1">
      <alignment vertical="top" wrapText="1"/>
    </xf>
    <xf numFmtId="0" fontId="14" fillId="0" borderId="14" xfId="0" applyFont="1" applyFill="1" applyBorder="1" applyAlignment="1">
      <alignment horizontal="left" vertical="center" wrapText="1"/>
    </xf>
    <xf numFmtId="0" fontId="11" fillId="0" borderId="11" xfId="0" applyFont="1" applyFill="1" applyBorder="1" applyAlignment="1">
      <alignment vertical="top" wrapText="1"/>
    </xf>
    <xf numFmtId="0" fontId="0" fillId="0" borderId="14" xfId="0" applyFill="1" applyBorder="1" applyAlignment="1">
      <alignment horizontal="left" vertical="center" wrapText="1"/>
    </xf>
    <xf numFmtId="0" fontId="13" fillId="0" borderId="11" xfId="0" applyFont="1" applyFill="1" applyBorder="1" applyAlignment="1">
      <alignment horizontal="left" vertical="top" wrapText="1"/>
    </xf>
    <xf numFmtId="3" fontId="11" fillId="0" borderId="19" xfId="0" applyNumberFormat="1" applyFont="1" applyFill="1" applyBorder="1" applyAlignment="1">
      <alignment horizontal="center" vertical="top" wrapText="1"/>
    </xf>
    <xf numFmtId="0" fontId="13" fillId="0" borderId="11" xfId="0" applyFont="1" applyFill="1" applyBorder="1" applyAlignment="1">
      <alignment horizontal="left" vertical="center" wrapText="1"/>
    </xf>
    <xf numFmtId="0" fontId="11" fillId="0" borderId="11" xfId="0" applyFont="1" applyFill="1" applyBorder="1" applyAlignment="1">
      <alignment horizontal="left" vertical="top" wrapText="1"/>
    </xf>
    <xf numFmtId="0" fontId="11" fillId="0" borderId="11" xfId="0" applyFont="1" applyFill="1" applyBorder="1" applyAlignment="1">
      <alignment horizontal="left" vertical="center" wrapText="1"/>
    </xf>
    <xf numFmtId="175" fontId="2" fillId="0" borderId="11" xfId="0" applyNumberFormat="1" applyFont="1" applyFill="1" applyBorder="1" applyAlignment="1">
      <alignment horizontal="right" vertical="top" wrapText="1"/>
    </xf>
    <xf numFmtId="0" fontId="2" fillId="0" borderId="11" xfId="0" applyFont="1" applyFill="1" applyBorder="1" applyAlignment="1">
      <alignment wrapText="1"/>
    </xf>
    <xf numFmtId="175" fontId="2" fillId="0" borderId="11" xfId="0" applyNumberFormat="1" applyFont="1" applyFill="1" applyBorder="1" applyAlignment="1">
      <alignment horizontal="center" vertical="center" wrapText="1"/>
    </xf>
    <xf numFmtId="175" fontId="2" fillId="0" borderId="11" xfId="0" applyNumberFormat="1" applyFont="1" applyFill="1" applyBorder="1" applyAlignment="1">
      <alignment horizontal="center" vertical="top" wrapText="1"/>
    </xf>
    <xf numFmtId="175" fontId="3" fillId="0" borderId="14" xfId="0" applyNumberFormat="1" applyFont="1" applyFill="1" applyBorder="1" applyAlignment="1">
      <alignment horizontal="left" vertical="center" wrapText="1"/>
    </xf>
    <xf numFmtId="175" fontId="2" fillId="0" borderId="11" xfId="0" applyNumberFormat="1" applyFont="1" applyFill="1" applyBorder="1" applyAlignment="1">
      <alignment horizontal="center" vertical="center"/>
    </xf>
    <xf numFmtId="175" fontId="2" fillId="0" borderId="11" xfId="60" applyNumberFormat="1" applyFont="1" applyFill="1" applyBorder="1" applyAlignment="1">
      <alignment horizontal="center" vertical="center"/>
    </xf>
    <xf numFmtId="0" fontId="2" fillId="0" borderId="14" xfId="0" applyFont="1" applyFill="1" applyBorder="1" applyAlignment="1">
      <alignment horizontal="left" vertical="center" wrapText="1" shrinkToFit="1"/>
    </xf>
    <xf numFmtId="0" fontId="2" fillId="0" borderId="11" xfId="0" applyFont="1" applyFill="1" applyBorder="1" applyAlignment="1">
      <alignment horizontal="left" vertical="top" wrapText="1"/>
    </xf>
    <xf numFmtId="0" fontId="2" fillId="0" borderId="11" xfId="0" applyFont="1" applyFill="1" applyBorder="1" applyAlignment="1">
      <alignment horizontal="left" vertical="center" wrapText="1"/>
    </xf>
    <xf numFmtId="175" fontId="2" fillId="0" borderId="11" xfId="52" applyNumberFormat="1" applyFont="1" applyFill="1" applyBorder="1" applyAlignment="1">
      <alignment horizontal="center" vertical="top"/>
      <protection/>
    </xf>
    <xf numFmtId="0" fontId="6" fillId="0" borderId="11" xfId="0" applyFont="1" applyFill="1" applyBorder="1" applyAlignment="1">
      <alignment wrapText="1"/>
    </xf>
    <xf numFmtId="173" fontId="2" fillId="0" borderId="11" xfId="57" applyNumberFormat="1" applyFont="1" applyFill="1" applyBorder="1" applyAlignment="1">
      <alignment horizontal="center" vertical="center"/>
    </xf>
    <xf numFmtId="0" fontId="2" fillId="0" borderId="11" xfId="0" applyFont="1" applyFill="1" applyBorder="1" applyAlignment="1">
      <alignment horizontal="left" wrapText="1"/>
    </xf>
    <xf numFmtId="175" fontId="3" fillId="0" borderId="11" xfId="0" applyNumberFormat="1" applyFont="1" applyFill="1" applyBorder="1" applyAlignment="1">
      <alignment horizontal="center"/>
    </xf>
    <xf numFmtId="173" fontId="2" fillId="0" borderId="11" xfId="0" applyNumberFormat="1" applyFont="1" applyFill="1" applyBorder="1" applyAlignment="1">
      <alignment horizontal="center" vertical="center"/>
    </xf>
    <xf numFmtId="173" fontId="2" fillId="0" borderId="11" xfId="0" applyNumberFormat="1" applyFont="1" applyFill="1" applyBorder="1" applyAlignment="1">
      <alignment horizontal="center"/>
    </xf>
    <xf numFmtId="0" fontId="11" fillId="0" borderId="14" xfId="0" applyFont="1" applyFill="1" applyBorder="1" applyAlignment="1">
      <alignment horizontal="center" vertical="center" wrapText="1"/>
    </xf>
    <xf numFmtId="0" fontId="11" fillId="0" borderId="14" xfId="0" applyFont="1" applyFill="1" applyBorder="1" applyAlignment="1">
      <alignment horizontal="justify" vertical="center" wrapText="1"/>
    </xf>
    <xf numFmtId="172" fontId="15" fillId="0" borderId="14" xfId="0" applyNumberFormat="1" applyFont="1" applyFill="1" applyBorder="1" applyAlignment="1">
      <alignment horizontal="left" vertical="center" wrapText="1"/>
    </xf>
    <xf numFmtId="172" fontId="16" fillId="0" borderId="14" xfId="0" applyNumberFormat="1" applyFont="1" applyFill="1" applyBorder="1" applyAlignment="1">
      <alignment horizontal="left" vertical="center" wrapText="1"/>
    </xf>
    <xf numFmtId="0" fontId="16" fillId="0" borderId="14" xfId="0" applyNumberFormat="1" applyFont="1" applyFill="1" applyBorder="1" applyAlignment="1">
      <alignment horizontal="left" vertical="center" wrapText="1"/>
    </xf>
    <xf numFmtId="0" fontId="15" fillId="0" borderId="14" xfId="0" applyNumberFormat="1" applyFont="1" applyFill="1" applyBorder="1" applyAlignment="1">
      <alignment horizontal="left" vertical="center" wrapText="1"/>
    </xf>
    <xf numFmtId="172" fontId="15" fillId="0" borderId="11" xfId="0" applyNumberFormat="1" applyFont="1" applyFill="1" applyBorder="1" applyAlignment="1">
      <alignment horizontal="left" vertical="center" wrapText="1"/>
    </xf>
    <xf numFmtId="0" fontId="3" fillId="0" borderId="0" xfId="0" applyFont="1" applyFill="1" applyAlignment="1">
      <alignment/>
    </xf>
    <xf numFmtId="174" fontId="15" fillId="0" borderId="11" xfId="0" applyNumberFormat="1" applyFont="1" applyFill="1" applyBorder="1" applyAlignment="1">
      <alignment horizontal="left" vertical="center" wrapText="1" indent="2"/>
    </xf>
    <xf numFmtId="174" fontId="15" fillId="0" borderId="11" xfId="0" applyNumberFormat="1" applyFont="1" applyFill="1" applyBorder="1" applyAlignment="1">
      <alignment horizontal="left" vertical="center" wrapText="1"/>
    </xf>
    <xf numFmtId="174" fontId="16" fillId="0" borderId="11" xfId="0" applyNumberFormat="1" applyFont="1" applyFill="1" applyBorder="1" applyAlignment="1">
      <alignment horizontal="left" vertical="center" wrapText="1"/>
    </xf>
    <xf numFmtId="0" fontId="11" fillId="0" borderId="11" xfId="0" applyFont="1" applyFill="1" applyBorder="1" applyAlignment="1" applyProtection="1">
      <alignment horizontal="left" vertical="top" wrapText="1" indent="2"/>
      <protection locked="0"/>
    </xf>
    <xf numFmtId="0" fontId="16" fillId="0" borderId="11" xfId="0" applyFont="1" applyFill="1" applyBorder="1" applyAlignment="1" applyProtection="1">
      <alignment horizontal="left" vertical="top" wrapText="1" indent="2"/>
      <protection locked="0"/>
    </xf>
    <xf numFmtId="0" fontId="16" fillId="0" borderId="11"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16" fillId="0" borderId="11" xfId="0" applyFont="1" applyFill="1" applyBorder="1" applyAlignment="1" applyProtection="1">
      <alignment horizontal="left" vertical="top" wrapText="1" indent="4"/>
      <protection locked="0"/>
    </xf>
    <xf numFmtId="0" fontId="16" fillId="0" borderId="11" xfId="53" applyFont="1" applyFill="1" applyBorder="1" applyAlignment="1">
      <alignment horizontal="left" vertical="top" wrapText="1" indent="2"/>
      <protection/>
    </xf>
    <xf numFmtId="0" fontId="16" fillId="0" borderId="11" xfId="53" applyFont="1" applyFill="1" applyBorder="1" applyAlignment="1">
      <alignment horizontal="left" vertical="top" wrapText="1" indent="4"/>
      <protection/>
    </xf>
    <xf numFmtId="174" fontId="16" fillId="0" borderId="11" xfId="0" applyNumberFormat="1" applyFont="1" applyFill="1" applyBorder="1" applyAlignment="1">
      <alignment horizontal="left" vertical="center" wrapText="1" indent="4"/>
    </xf>
    <xf numFmtId="172" fontId="16" fillId="0" borderId="11" xfId="0" applyNumberFormat="1" applyFont="1" applyFill="1" applyBorder="1" applyAlignment="1">
      <alignment horizontal="left" vertical="center" wrapText="1" indent="4"/>
    </xf>
    <xf numFmtId="0" fontId="16" fillId="0" borderId="11" xfId="0" applyFont="1" applyFill="1" applyBorder="1" applyAlignment="1">
      <alignment horizontal="left" vertical="center" wrapText="1" indent="4"/>
    </xf>
    <xf numFmtId="0" fontId="16" fillId="0" borderId="11" xfId="0" applyFont="1" applyFill="1" applyBorder="1" applyAlignment="1" applyProtection="1">
      <alignment horizontal="left" vertical="top" wrapText="1" indent="2"/>
      <protection locked="0"/>
    </xf>
    <xf numFmtId="0" fontId="16" fillId="0" borderId="11" xfId="53" applyFont="1" applyFill="1" applyBorder="1" applyAlignment="1">
      <alignment horizontal="left" vertical="top" wrapText="1" indent="4"/>
      <protection/>
    </xf>
    <xf numFmtId="0" fontId="11" fillId="0" borderId="11" xfId="0" applyFont="1" applyFill="1" applyBorder="1" applyAlignment="1" applyProtection="1">
      <alignment horizontal="left" vertical="top" wrapText="1" indent="3"/>
      <protection locked="0"/>
    </xf>
    <xf numFmtId="0" fontId="11" fillId="0" borderId="11" xfId="53" applyFont="1" applyFill="1" applyBorder="1" applyAlignment="1">
      <alignment horizontal="left" vertical="top" wrapText="1"/>
      <protection/>
    </xf>
    <xf numFmtId="0" fontId="13" fillId="0" borderId="11" xfId="0" applyFont="1" applyFill="1" applyBorder="1" applyAlignment="1" applyProtection="1">
      <alignment horizontal="left" vertical="top" wrapText="1"/>
      <protection locked="0"/>
    </xf>
    <xf numFmtId="0" fontId="11" fillId="0" borderId="11" xfId="53" applyFont="1" applyFill="1" applyBorder="1" applyAlignment="1">
      <alignment horizontal="left" vertical="top" wrapText="1" indent="4"/>
      <protection/>
    </xf>
    <xf numFmtId="172" fontId="17" fillId="0" borderId="14" xfId="0" applyNumberFormat="1" applyFont="1" applyFill="1" applyBorder="1" applyAlignment="1">
      <alignment horizontal="left" vertical="center" wrapText="1"/>
    </xf>
    <xf numFmtId="0" fontId="9" fillId="0" borderId="0" xfId="0" applyFont="1" applyFill="1" applyAlignment="1">
      <alignment/>
    </xf>
    <xf numFmtId="172" fontId="11" fillId="0" borderId="11" xfId="0" applyNumberFormat="1" applyFont="1" applyFill="1" applyBorder="1" applyAlignment="1">
      <alignment horizontal="left" vertical="center" wrapText="1"/>
    </xf>
    <xf numFmtId="172" fontId="11" fillId="0" borderId="11" xfId="0" applyNumberFormat="1" applyFont="1" applyFill="1" applyBorder="1" applyAlignment="1">
      <alignment horizontal="left" vertical="center" wrapText="1" indent="2"/>
    </xf>
    <xf numFmtId="172" fontId="13" fillId="0" borderId="11" xfId="0" applyNumberFormat="1" applyFont="1" applyFill="1" applyBorder="1" applyAlignment="1">
      <alignment horizontal="left" vertical="center" wrapText="1"/>
    </xf>
    <xf numFmtId="175" fontId="2" fillId="0" borderId="11" xfId="0" applyNumberFormat="1" applyFont="1" applyFill="1" applyBorder="1" applyAlignment="1">
      <alignment horizontal="left" vertical="top" wrapText="1" indent="2"/>
    </xf>
    <xf numFmtId="0" fontId="11" fillId="0" borderId="11" xfId="0" applyFont="1" applyFill="1" applyBorder="1" applyAlignment="1">
      <alignment horizontal="left" vertical="center" wrapText="1" indent="2"/>
    </xf>
    <xf numFmtId="1" fontId="16" fillId="0" borderId="19" xfId="0" applyNumberFormat="1" applyFont="1" applyFill="1" applyBorder="1" applyAlignment="1">
      <alignment horizontal="center" vertical="top"/>
    </xf>
    <xf numFmtId="172" fontId="18" fillId="0" borderId="11" xfId="0" applyNumberFormat="1"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4" xfId="0" applyFont="1" applyFill="1" applyBorder="1" applyAlignment="1">
      <alignment horizontal="left" vertical="center" wrapText="1"/>
    </xf>
    <xf numFmtId="3" fontId="6" fillId="0" borderId="19" xfId="0" applyNumberFormat="1" applyFont="1" applyFill="1" applyBorder="1" applyAlignment="1">
      <alignment horizontal="center" vertical="top"/>
    </xf>
    <xf numFmtId="3" fontId="7" fillId="0" borderId="19" xfId="0" applyNumberFormat="1" applyFont="1" applyFill="1" applyBorder="1" applyAlignment="1">
      <alignment horizontal="center" vertical="top"/>
    </xf>
    <xf numFmtId="3" fontId="6" fillId="0" borderId="19" xfId="0" applyNumberFormat="1" applyFont="1" applyFill="1" applyBorder="1" applyAlignment="1">
      <alignment horizontal="center" vertical="top" wrapText="1"/>
    </xf>
    <xf numFmtId="175" fontId="3" fillId="0" borderId="11" xfId="0" applyNumberFormat="1" applyFont="1" applyFill="1" applyBorder="1" applyAlignment="1">
      <alignment horizontal="center" vertical="top"/>
    </xf>
    <xf numFmtId="176" fontId="3" fillId="0" borderId="14" xfId="0" applyNumberFormat="1" applyFont="1" applyFill="1" applyBorder="1" applyAlignment="1">
      <alignment horizontal="left" vertical="top" wrapText="1"/>
    </xf>
    <xf numFmtId="0" fontId="3" fillId="0" borderId="0" xfId="0" applyFont="1" applyFill="1" applyAlignment="1">
      <alignment vertical="top"/>
    </xf>
    <xf numFmtId="0" fontId="6" fillId="0" borderId="11" xfId="0" applyFont="1" applyFill="1" applyBorder="1" applyAlignment="1">
      <alignment vertical="top" wrapText="1"/>
    </xf>
    <xf numFmtId="0" fontId="7" fillId="0" borderId="11" xfId="0" applyFont="1" applyFill="1" applyBorder="1" applyAlignment="1">
      <alignment vertical="top" wrapText="1"/>
    </xf>
    <xf numFmtId="174" fontId="2" fillId="0" borderId="14" xfId="0" applyNumberFormat="1" applyFont="1" applyFill="1" applyBorder="1" applyAlignment="1">
      <alignment horizontal="left" vertical="top" wrapText="1"/>
    </xf>
    <xf numFmtId="0" fontId="2" fillId="0" borderId="0" xfId="0" applyFont="1" applyFill="1" applyAlignment="1">
      <alignment vertical="top"/>
    </xf>
    <xf numFmtId="174" fontId="3" fillId="0" borderId="14" xfId="0" applyNumberFormat="1" applyFont="1" applyFill="1" applyBorder="1" applyAlignment="1">
      <alignment horizontal="left" vertical="top" wrapText="1"/>
    </xf>
    <xf numFmtId="0" fontId="6" fillId="0" borderId="11" xfId="0" applyFont="1" applyFill="1" applyBorder="1" applyAlignment="1">
      <alignment horizontal="left" vertical="top" wrapText="1"/>
    </xf>
    <xf numFmtId="173" fontId="2" fillId="0" borderId="11" xfId="57" applyNumberFormat="1" applyFont="1" applyFill="1" applyBorder="1" applyAlignment="1">
      <alignment horizontal="center" vertical="top"/>
    </xf>
    <xf numFmtId="0" fontId="2" fillId="0" borderId="14" xfId="0" applyFont="1" applyFill="1" applyBorder="1" applyAlignment="1">
      <alignment horizontal="left" vertical="top" wrapText="1"/>
    </xf>
    <xf numFmtId="0" fontId="6" fillId="0" borderId="11" xfId="0" applyFont="1" applyFill="1" applyBorder="1" applyAlignment="1">
      <alignment vertical="top" wrapText="1"/>
    </xf>
    <xf numFmtId="0" fontId="3" fillId="0" borderId="14" xfId="0" applyFont="1" applyFill="1" applyBorder="1" applyAlignment="1">
      <alignment horizontal="left" vertical="top" wrapText="1"/>
    </xf>
    <xf numFmtId="175" fontId="3" fillId="0" borderId="14" xfId="0" applyNumberFormat="1" applyFont="1" applyFill="1" applyBorder="1" applyAlignment="1">
      <alignment horizontal="left" vertical="top" wrapText="1"/>
    </xf>
    <xf numFmtId="0" fontId="8" fillId="0" borderId="11" xfId="0" applyFont="1" applyFill="1" applyBorder="1" applyAlignment="1">
      <alignment horizontal="left" vertical="top" wrapText="1"/>
    </xf>
    <xf numFmtId="0" fontId="6" fillId="0" borderId="11" xfId="0" applyFont="1" applyFill="1" applyBorder="1" applyAlignment="1">
      <alignment horizontal="left" vertical="top"/>
    </xf>
    <xf numFmtId="172" fontId="2" fillId="0" borderId="14" xfId="0" applyNumberFormat="1" applyFont="1" applyFill="1" applyBorder="1" applyAlignment="1">
      <alignment horizontal="left" vertical="top" wrapText="1"/>
    </xf>
    <xf numFmtId="175" fontId="2" fillId="0" borderId="14" xfId="0" applyNumberFormat="1"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1" xfId="0" applyFont="1" applyFill="1" applyBorder="1" applyAlignment="1">
      <alignment vertical="top" wrapText="1"/>
    </xf>
    <xf numFmtId="176" fontId="2" fillId="0" borderId="14" xfId="0" applyNumberFormat="1" applyFont="1" applyFill="1" applyBorder="1" applyAlignment="1">
      <alignment horizontal="left" vertical="top" wrapText="1"/>
    </xf>
    <xf numFmtId="0" fontId="6" fillId="0" borderId="11" xfId="0" applyFont="1" applyFill="1" applyBorder="1" applyAlignment="1">
      <alignment horizontal="left" vertical="top" wrapText="1"/>
    </xf>
    <xf numFmtId="175" fontId="2" fillId="0" borderId="11" xfId="0" applyNumberFormat="1" applyFont="1" applyFill="1" applyBorder="1" applyAlignment="1">
      <alignment horizontal="center" vertical="top"/>
    </xf>
    <xf numFmtId="173" fontId="2" fillId="0" borderId="11" xfId="57" applyNumberFormat="1" applyFont="1" applyFill="1" applyBorder="1" applyAlignment="1">
      <alignment horizontal="center" vertical="top" wrapText="1"/>
    </xf>
    <xf numFmtId="2" fontId="2" fillId="0" borderId="14" xfId="0" applyNumberFormat="1" applyFont="1" applyFill="1" applyBorder="1" applyAlignment="1">
      <alignment horizontal="left" vertical="top" wrapText="1"/>
    </xf>
    <xf numFmtId="2" fontId="3" fillId="0" borderId="14" xfId="0" applyNumberFormat="1" applyFont="1" applyFill="1" applyBorder="1" applyAlignment="1">
      <alignment horizontal="left" vertical="top" wrapText="1"/>
    </xf>
    <xf numFmtId="173" fontId="3" fillId="0" borderId="11" xfId="57" applyNumberFormat="1" applyFont="1" applyFill="1" applyBorder="1" applyAlignment="1">
      <alignment horizontal="center" vertical="top" wrapText="1"/>
    </xf>
    <xf numFmtId="175" fontId="3" fillId="0" borderId="11" xfId="52" applyNumberFormat="1" applyFont="1" applyFill="1" applyBorder="1" applyAlignment="1">
      <alignment horizontal="center" vertical="top"/>
      <protection/>
    </xf>
    <xf numFmtId="175" fontId="2" fillId="0" borderId="11" xfId="57" applyNumberFormat="1" applyFont="1" applyFill="1" applyBorder="1" applyAlignment="1">
      <alignment horizontal="center" vertical="top"/>
    </xf>
    <xf numFmtId="175" fontId="2" fillId="0" borderId="11" xfId="0" applyNumberFormat="1" applyFont="1" applyFill="1" applyBorder="1" applyAlignment="1">
      <alignment vertical="top"/>
    </xf>
    <xf numFmtId="175" fontId="2" fillId="0" borderId="11" xfId="0" applyNumberFormat="1" applyFont="1" applyFill="1" applyBorder="1" applyAlignment="1">
      <alignment/>
    </xf>
    <xf numFmtId="173" fontId="20" fillId="0" borderId="11" xfId="0" applyNumberFormat="1" applyFont="1" applyFill="1" applyBorder="1" applyAlignment="1">
      <alignment horizontal="center" vertical="center"/>
    </xf>
    <xf numFmtId="175" fontId="2" fillId="0" borderId="0" xfId="0" applyNumberFormat="1" applyFont="1" applyFill="1" applyAlignment="1">
      <alignment/>
    </xf>
    <xf numFmtId="175" fontId="3" fillId="0" borderId="0" xfId="0" applyNumberFormat="1" applyFont="1" applyFill="1" applyAlignment="1">
      <alignment horizontal="center"/>
    </xf>
    <xf numFmtId="175" fontId="3" fillId="0" borderId="10" xfId="0" applyNumberFormat="1" applyFont="1" applyFill="1" applyBorder="1" applyAlignment="1">
      <alignment horizontal="center" vertical="top" wrapText="1"/>
    </xf>
    <xf numFmtId="175" fontId="2" fillId="0" borderId="23" xfId="0" applyNumberFormat="1" applyFont="1" applyFill="1" applyBorder="1" applyAlignment="1">
      <alignment horizontal="center" vertical="top" wrapText="1"/>
    </xf>
    <xf numFmtId="175" fontId="2" fillId="0" borderId="24" xfId="0" applyNumberFormat="1" applyFont="1" applyFill="1" applyBorder="1" applyAlignment="1">
      <alignment horizontal="center" vertical="top" wrapText="1"/>
    </xf>
    <xf numFmtId="175" fontId="2" fillId="0" borderId="25" xfId="0" applyNumberFormat="1" applyFont="1" applyFill="1" applyBorder="1" applyAlignment="1">
      <alignment horizontal="center" vertical="top" wrapText="1"/>
    </xf>
    <xf numFmtId="175" fontId="2" fillId="0" borderId="13" xfId="0" applyNumberFormat="1" applyFont="1" applyFill="1" applyBorder="1" applyAlignment="1">
      <alignment horizontal="center" vertical="top" wrapText="1"/>
    </xf>
    <xf numFmtId="175" fontId="2" fillId="0" borderId="0" xfId="0" applyNumberFormat="1" applyFont="1" applyFill="1" applyBorder="1" applyAlignment="1">
      <alignment horizontal="center" vertical="top" wrapText="1"/>
    </xf>
    <xf numFmtId="175" fontId="2" fillId="0" borderId="10" xfId="0" applyNumberFormat="1" applyFont="1" applyFill="1" applyBorder="1" applyAlignment="1">
      <alignment/>
    </xf>
    <xf numFmtId="175" fontId="3" fillId="0" borderId="12" xfId="0" applyNumberFormat="1" applyFont="1" applyFill="1" applyBorder="1" applyAlignment="1">
      <alignment horizontal="center" vertical="center" wrapText="1"/>
    </xf>
    <xf numFmtId="175" fontId="3" fillId="0" borderId="12" xfId="0" applyNumberFormat="1" applyFont="1" applyFill="1" applyBorder="1" applyAlignment="1">
      <alignment horizontal="center" vertical="center"/>
    </xf>
    <xf numFmtId="175" fontId="2" fillId="0" borderId="11" xfId="0" applyNumberFormat="1" applyFont="1" applyFill="1" applyBorder="1" applyAlignment="1">
      <alignment vertical="center"/>
    </xf>
    <xf numFmtId="175" fontId="21" fillId="0" borderId="11" xfId="0" applyNumberFormat="1" applyFont="1" applyFill="1" applyBorder="1" applyAlignment="1">
      <alignment horizontal="center" vertical="center" wrapText="1"/>
    </xf>
    <xf numFmtId="175" fontId="20" fillId="0" borderId="11" xfId="0" applyNumberFormat="1" applyFont="1" applyFill="1" applyBorder="1" applyAlignment="1">
      <alignment horizontal="center" vertical="center" wrapText="1"/>
    </xf>
    <xf numFmtId="175" fontId="20" fillId="0" borderId="11" xfId="60" applyNumberFormat="1" applyFont="1" applyFill="1" applyBorder="1" applyAlignment="1">
      <alignment horizontal="center" vertical="center" wrapText="1"/>
    </xf>
    <xf numFmtId="175" fontId="21" fillId="0" borderId="11" xfId="60" applyNumberFormat="1" applyFont="1" applyFill="1" applyBorder="1" applyAlignment="1">
      <alignment horizontal="center" vertical="center" wrapText="1"/>
    </xf>
    <xf numFmtId="175" fontId="22" fillId="0" borderId="11" xfId="0" applyNumberFormat="1" applyFont="1" applyFill="1" applyBorder="1" applyAlignment="1">
      <alignment horizontal="center" vertical="center" wrapText="1"/>
    </xf>
    <xf numFmtId="175" fontId="20" fillId="0" borderId="11" xfId="0" applyNumberFormat="1" applyFont="1" applyFill="1" applyBorder="1" applyAlignment="1">
      <alignment horizontal="center" vertical="center"/>
    </xf>
    <xf numFmtId="175" fontId="21" fillId="0" borderId="11" xfId="0" applyNumberFormat="1" applyFont="1" applyFill="1" applyBorder="1" applyAlignment="1">
      <alignment horizontal="center" vertical="center"/>
    </xf>
    <xf numFmtId="175" fontId="19" fillId="0" borderId="11" xfId="0" applyNumberFormat="1" applyFont="1" applyFill="1" applyBorder="1" applyAlignment="1">
      <alignment horizontal="center" vertical="center" wrapText="1"/>
    </xf>
    <xf numFmtId="175" fontId="9" fillId="0" borderId="11" xfId="0" applyNumberFormat="1" applyFont="1" applyFill="1" applyBorder="1" applyAlignment="1">
      <alignment horizontal="center" vertical="center" wrapText="1"/>
    </xf>
    <xf numFmtId="175" fontId="2" fillId="0" borderId="0" xfId="0" applyNumberFormat="1" applyFont="1" applyFill="1" applyBorder="1" applyAlignment="1">
      <alignment/>
    </xf>
    <xf numFmtId="175" fontId="2" fillId="0" borderId="0" xfId="0" applyNumberFormat="1" applyFont="1" applyFill="1" applyBorder="1" applyAlignment="1">
      <alignment horizontal="left" wrapText="1"/>
    </xf>
    <xf numFmtId="173" fontId="3" fillId="0" borderId="11" xfId="57" applyNumberFormat="1" applyFont="1" applyFill="1" applyBorder="1" applyAlignment="1">
      <alignment horizontal="center" vertical="top"/>
    </xf>
    <xf numFmtId="0" fontId="3" fillId="0" borderId="11" xfId="0" applyFont="1" applyFill="1" applyBorder="1" applyAlignment="1">
      <alignment horizontal="left" vertical="top"/>
    </xf>
    <xf numFmtId="0" fontId="10" fillId="0" borderId="0" xfId="0" applyFont="1" applyAlignment="1">
      <alignment horizontal="left" wrapText="1"/>
    </xf>
    <xf numFmtId="173" fontId="2" fillId="0" borderId="0" xfId="0" applyNumberFormat="1" applyFont="1" applyFill="1" applyAlignment="1">
      <alignment horizontal="center" vertical="center"/>
    </xf>
    <xf numFmtId="173" fontId="2" fillId="0" borderId="10" xfId="0" applyNumberFormat="1" applyFont="1" applyFill="1" applyBorder="1" applyAlignment="1">
      <alignment horizontal="center" vertical="center"/>
    </xf>
    <xf numFmtId="173" fontId="2" fillId="0" borderId="13" xfId="0" applyNumberFormat="1" applyFont="1" applyFill="1" applyBorder="1" applyAlignment="1">
      <alignment horizontal="center" vertical="center"/>
    </xf>
    <xf numFmtId="173" fontId="3" fillId="0" borderId="12" xfId="0" applyNumberFormat="1" applyFont="1" applyFill="1" applyBorder="1" applyAlignment="1">
      <alignment horizontal="center" vertical="center"/>
    </xf>
    <xf numFmtId="173" fontId="3" fillId="0" borderId="11" xfId="0" applyNumberFormat="1" applyFont="1" applyFill="1" applyBorder="1" applyAlignment="1">
      <alignment horizontal="center" vertical="top" wrapText="1"/>
    </xf>
    <xf numFmtId="173" fontId="2" fillId="0" borderId="11" xfId="0" applyNumberFormat="1" applyFont="1" applyFill="1" applyBorder="1" applyAlignment="1">
      <alignment horizontal="center" vertical="center" wrapText="1"/>
    </xf>
    <xf numFmtId="173" fontId="21" fillId="0" borderId="11" xfId="0" applyNumberFormat="1" applyFont="1" applyFill="1" applyBorder="1" applyAlignment="1">
      <alignment horizontal="center" vertical="center" wrapText="1"/>
    </xf>
    <xf numFmtId="173" fontId="20" fillId="0" borderId="11" xfId="0" applyNumberFormat="1" applyFont="1" applyFill="1" applyBorder="1" applyAlignment="1">
      <alignment horizontal="center" vertical="center" wrapText="1"/>
    </xf>
    <xf numFmtId="173" fontId="22" fillId="0" borderId="11" xfId="0" applyNumberFormat="1" applyFont="1" applyFill="1" applyBorder="1" applyAlignment="1">
      <alignment horizontal="center" vertical="center" wrapText="1"/>
    </xf>
    <xf numFmtId="173" fontId="21" fillId="0" borderId="11" xfId="0" applyNumberFormat="1" applyFont="1" applyFill="1" applyBorder="1" applyAlignment="1">
      <alignment horizontal="center" vertical="center"/>
    </xf>
    <xf numFmtId="173" fontId="2" fillId="0" borderId="11" xfId="0" applyNumberFormat="1" applyFont="1" applyFill="1" applyBorder="1" applyAlignment="1">
      <alignment vertical="center" wrapText="1"/>
    </xf>
    <xf numFmtId="173" fontId="2" fillId="0" borderId="11" xfId="0" applyNumberFormat="1" applyFont="1" applyFill="1" applyBorder="1" applyAlignment="1">
      <alignment horizontal="left" vertical="center" wrapText="1"/>
    </xf>
    <xf numFmtId="173" fontId="2" fillId="0" borderId="11" xfId="0" applyNumberFormat="1" applyFont="1" applyFill="1" applyBorder="1" applyAlignment="1">
      <alignment/>
    </xf>
    <xf numFmtId="173" fontId="3" fillId="0" borderId="11" xfId="0" applyNumberFormat="1" applyFont="1" applyFill="1" applyBorder="1" applyAlignment="1">
      <alignment wrapText="1"/>
    </xf>
    <xf numFmtId="173" fontId="9" fillId="0" borderId="11" xfId="0" applyNumberFormat="1" applyFont="1" applyFill="1" applyBorder="1" applyAlignment="1">
      <alignment horizontal="center" vertical="center" wrapText="1"/>
    </xf>
    <xf numFmtId="173" fontId="3" fillId="0" borderId="11" xfId="0" applyNumberFormat="1" applyFont="1" applyFill="1" applyBorder="1" applyAlignment="1">
      <alignment horizontal="center" vertical="top"/>
    </xf>
    <xf numFmtId="173" fontId="2" fillId="0" borderId="11" xfId="0" applyNumberFormat="1" applyFont="1" applyFill="1" applyBorder="1" applyAlignment="1">
      <alignment horizontal="center" vertical="top"/>
    </xf>
    <xf numFmtId="173" fontId="2" fillId="0" borderId="11" xfId="0" applyNumberFormat="1" applyFont="1" applyFill="1" applyBorder="1" applyAlignment="1">
      <alignment horizontal="center" vertical="top" wrapText="1"/>
    </xf>
    <xf numFmtId="173" fontId="2" fillId="0" borderId="15" xfId="0" applyNumberFormat="1" applyFont="1" applyFill="1" applyBorder="1" applyAlignment="1">
      <alignment horizontal="center" vertical="center"/>
    </xf>
    <xf numFmtId="173" fontId="2" fillId="0" borderId="0" xfId="0" applyNumberFormat="1" applyFont="1" applyFill="1" applyBorder="1" applyAlignment="1">
      <alignment horizontal="center" vertical="center"/>
    </xf>
    <xf numFmtId="0" fontId="13" fillId="0" borderId="24" xfId="0" applyFont="1" applyFill="1" applyBorder="1" applyAlignment="1">
      <alignment horizontal="center" vertical="center" wrapText="1"/>
    </xf>
    <xf numFmtId="3" fontId="3" fillId="0" borderId="19" xfId="0" applyNumberFormat="1" applyFont="1" applyFill="1" applyBorder="1" applyAlignment="1">
      <alignment horizontal="center" vertical="top"/>
    </xf>
    <xf numFmtId="3" fontId="12" fillId="0" borderId="19" xfId="0" applyNumberFormat="1" applyFont="1" applyFill="1" applyBorder="1" applyAlignment="1">
      <alignment horizontal="center" vertical="top"/>
    </xf>
    <xf numFmtId="0" fontId="16" fillId="0" borderId="19" xfId="0" applyFont="1" applyFill="1" applyBorder="1" applyAlignment="1">
      <alignment horizontal="center" vertical="top"/>
    </xf>
    <xf numFmtId="1" fontId="15" fillId="0" borderId="19" xfId="0" applyNumberFormat="1" applyFont="1" applyFill="1" applyBorder="1" applyAlignment="1">
      <alignment horizontal="center" vertical="top"/>
    </xf>
    <xf numFmtId="0" fontId="15" fillId="0" borderId="19" xfId="0" applyFont="1" applyFill="1" applyBorder="1" applyAlignment="1">
      <alignment horizontal="center" vertical="top"/>
    </xf>
    <xf numFmtId="49" fontId="16" fillId="0" borderId="19" xfId="0" applyNumberFormat="1" applyFont="1" applyFill="1" applyBorder="1" applyAlignment="1">
      <alignment horizontal="center" vertical="top"/>
    </xf>
    <xf numFmtId="1" fontId="17" fillId="0" borderId="19" xfId="0" applyNumberFormat="1" applyFont="1" applyFill="1" applyBorder="1" applyAlignment="1">
      <alignment horizontal="center" vertical="top"/>
    </xf>
    <xf numFmtId="3" fontId="18" fillId="0" borderId="19" xfId="0" applyNumberFormat="1" applyFont="1" applyFill="1" applyBorder="1" applyAlignment="1">
      <alignment horizontal="center" vertical="top" wrapText="1"/>
    </xf>
    <xf numFmtId="3" fontId="6" fillId="0" borderId="19" xfId="0" applyNumberFormat="1" applyFont="1" applyFill="1" applyBorder="1" applyAlignment="1">
      <alignment horizontal="center" vertical="top"/>
    </xf>
    <xf numFmtId="3" fontId="2" fillId="0" borderId="0" xfId="0" applyNumberFormat="1" applyFont="1" applyFill="1" applyBorder="1" applyAlignment="1">
      <alignment horizontal="center" vertical="top" wrapText="1"/>
    </xf>
    <xf numFmtId="3" fontId="2" fillId="0" borderId="0" xfId="0" applyNumberFormat="1" applyFont="1" applyFill="1" applyAlignment="1">
      <alignment horizontal="center" vertical="top"/>
    </xf>
    <xf numFmtId="3" fontId="0" fillId="0" borderId="19" xfId="0" applyNumberFormat="1" applyFont="1" applyFill="1" applyBorder="1" applyAlignment="1">
      <alignment horizontal="center" vertical="top"/>
    </xf>
    <xf numFmtId="3" fontId="2" fillId="0" borderId="19" xfId="0" applyNumberFormat="1" applyFont="1" applyFill="1" applyBorder="1" applyAlignment="1">
      <alignment horizontal="center" vertical="top"/>
    </xf>
    <xf numFmtId="3" fontId="2" fillId="0" borderId="0" xfId="0" applyNumberFormat="1" applyFont="1" applyFill="1" applyBorder="1" applyAlignment="1">
      <alignment horizontal="center" vertical="top"/>
    </xf>
    <xf numFmtId="175" fontId="11" fillId="0" borderId="26" xfId="0" applyNumberFormat="1" applyFont="1" applyBorder="1" applyAlignment="1">
      <alignment horizontal="center" vertical="center" wrapText="1"/>
    </xf>
    <xf numFmtId="2" fontId="11" fillId="0" borderId="14" xfId="0" applyNumberFormat="1" applyFont="1" applyFill="1" applyBorder="1" applyAlignment="1">
      <alignment horizontal="left" vertical="center" wrapText="1"/>
    </xf>
    <xf numFmtId="0" fontId="3" fillId="0" borderId="19" xfId="0" applyFont="1" applyFill="1" applyBorder="1" applyAlignment="1">
      <alignment horizontal="center" vertical="top" wrapText="1"/>
    </xf>
    <xf numFmtId="2" fontId="4" fillId="0" borderId="14" xfId="0" applyNumberFormat="1" applyFont="1" applyFill="1" applyBorder="1" applyAlignment="1">
      <alignment horizontal="left" vertical="top" wrapText="1"/>
    </xf>
    <xf numFmtId="0" fontId="2" fillId="0" borderId="19" xfId="0" applyFont="1" applyFill="1" applyBorder="1" applyAlignment="1">
      <alignment horizontal="center" vertical="top" wrapText="1"/>
    </xf>
    <xf numFmtId="2" fontId="11" fillId="0" borderId="14" xfId="0" applyNumberFormat="1" applyFont="1" applyFill="1" applyBorder="1" applyAlignment="1">
      <alignment horizontal="left" wrapText="1"/>
    </xf>
    <xf numFmtId="0" fontId="2" fillId="0" borderId="11" xfId="0" applyFont="1" applyFill="1" applyBorder="1" applyAlignment="1">
      <alignment horizontal="left" wrapText="1" indent="1"/>
    </xf>
    <xf numFmtId="175" fontId="20" fillId="0" borderId="11" xfId="0" applyNumberFormat="1" applyFont="1" applyFill="1" applyBorder="1" applyAlignment="1">
      <alignment horizontal="center"/>
    </xf>
    <xf numFmtId="175" fontId="2" fillId="0" borderId="11" xfId="0" applyNumberFormat="1" applyFont="1" applyFill="1" applyBorder="1" applyAlignment="1">
      <alignment vertical="center" wrapText="1"/>
    </xf>
    <xf numFmtId="0" fontId="14" fillId="0" borderId="0" xfId="0" applyFont="1" applyFill="1" applyAlignment="1">
      <alignment/>
    </xf>
    <xf numFmtId="0" fontId="13" fillId="0" borderId="23" xfId="0" applyFont="1" applyFill="1" applyBorder="1" applyAlignment="1">
      <alignment horizontal="center" vertical="top" wrapText="1"/>
    </xf>
    <xf numFmtId="0" fontId="13" fillId="0" borderId="24" xfId="0" applyFont="1" applyFill="1" applyBorder="1" applyAlignment="1">
      <alignment vertical="top" wrapText="1"/>
    </xf>
    <xf numFmtId="4" fontId="13" fillId="0" borderId="24" xfId="0" applyNumberFormat="1" applyFont="1" applyFill="1" applyBorder="1" applyAlignment="1">
      <alignment horizontal="center" vertical="top" wrapText="1"/>
    </xf>
    <xf numFmtId="4" fontId="13" fillId="0" borderId="23" xfId="0" applyNumberFormat="1" applyFont="1" applyFill="1" applyBorder="1" applyAlignment="1">
      <alignment horizontal="center" vertical="top" wrapText="1"/>
    </xf>
    <xf numFmtId="0" fontId="14" fillId="0" borderId="24" xfId="0" applyFont="1" applyFill="1" applyBorder="1" applyAlignment="1">
      <alignment horizontal="left" vertical="center"/>
    </xf>
    <xf numFmtId="2" fontId="11" fillId="0" borderId="27" xfId="0" applyNumberFormat="1" applyFont="1" applyFill="1" applyBorder="1" applyAlignment="1">
      <alignment horizontal="left" wrapText="1"/>
    </xf>
    <xf numFmtId="2" fontId="11" fillId="0" borderId="28" xfId="0" applyNumberFormat="1" applyFont="1" applyFill="1" applyBorder="1" applyAlignment="1">
      <alignment horizontal="left" wrapText="1"/>
    </xf>
    <xf numFmtId="0" fontId="2" fillId="0" borderId="29" xfId="0" applyFont="1" applyFill="1" applyBorder="1" applyAlignment="1">
      <alignment horizontal="center" vertical="top" wrapText="1"/>
    </xf>
    <xf numFmtId="0" fontId="2" fillId="0" borderId="30" xfId="0" applyFont="1" applyFill="1" applyBorder="1" applyAlignment="1">
      <alignment horizontal="center" vertical="top" wrapText="1"/>
    </xf>
    <xf numFmtId="175" fontId="2" fillId="0" borderId="31" xfId="0" applyNumberFormat="1" applyFont="1" applyFill="1" applyBorder="1" applyAlignment="1">
      <alignment horizontal="center" vertical="center" wrapText="1"/>
    </xf>
    <xf numFmtId="175" fontId="2" fillId="0" borderId="32" xfId="0" applyNumberFormat="1" applyFont="1" applyFill="1" applyBorder="1" applyAlignment="1">
      <alignment horizontal="center" vertical="center" wrapText="1"/>
    </xf>
    <xf numFmtId="175" fontId="2" fillId="0" borderId="31" xfId="0" applyNumberFormat="1" applyFont="1" applyFill="1" applyBorder="1" applyAlignment="1">
      <alignment horizontal="center"/>
    </xf>
    <xf numFmtId="175" fontId="2" fillId="0" borderId="32" xfId="0" applyNumberFormat="1" applyFont="1" applyFill="1" applyBorder="1" applyAlignment="1">
      <alignment horizontal="center"/>
    </xf>
    <xf numFmtId="173" fontId="2" fillId="0" borderId="31" xfId="0" applyNumberFormat="1" applyFont="1" applyFill="1" applyBorder="1" applyAlignment="1">
      <alignment horizontal="center"/>
    </xf>
    <xf numFmtId="173" fontId="2" fillId="0" borderId="32" xfId="0" applyNumberFormat="1" applyFont="1" applyFill="1" applyBorder="1" applyAlignment="1">
      <alignment horizontal="center"/>
    </xf>
    <xf numFmtId="0" fontId="10" fillId="0" borderId="0" xfId="0" applyFont="1" applyFill="1" applyBorder="1" applyAlignment="1">
      <alignment horizontal="center" vertical="top" wrapText="1"/>
    </xf>
    <xf numFmtId="0" fontId="3" fillId="0" borderId="33" xfId="0" applyFont="1" applyFill="1" applyBorder="1" applyAlignment="1">
      <alignment horizontal="center" vertical="top" wrapText="1"/>
    </xf>
    <xf numFmtId="0" fontId="2" fillId="0" borderId="34" xfId="0" applyFont="1" applyFill="1" applyBorder="1" applyAlignment="1">
      <alignment horizontal="center" vertical="top" wrapText="1"/>
    </xf>
    <xf numFmtId="0" fontId="13" fillId="0" borderId="13" xfId="0" applyFont="1" applyFill="1" applyBorder="1" applyAlignment="1">
      <alignment horizontal="center" vertical="top" wrapText="1"/>
    </xf>
    <xf numFmtId="0" fontId="13" fillId="0" borderId="35" xfId="0" applyFont="1" applyFill="1" applyBorder="1" applyAlignment="1">
      <alignment horizontal="center" vertical="top" wrapText="1"/>
    </xf>
    <xf numFmtId="0" fontId="13" fillId="0" borderId="36" xfId="0" applyFont="1" applyFill="1" applyBorder="1" applyAlignment="1">
      <alignment horizontal="center" vertical="top" wrapText="1"/>
    </xf>
    <xf numFmtId="175" fontId="3" fillId="0" borderId="23" xfId="0" applyNumberFormat="1" applyFont="1" applyFill="1" applyBorder="1" applyAlignment="1">
      <alignment horizontal="center" vertical="top" wrapText="1"/>
    </xf>
    <xf numFmtId="175" fontId="3" fillId="0" borderId="10" xfId="0" applyNumberFormat="1" applyFont="1" applyFill="1" applyBorder="1" applyAlignment="1">
      <alignment horizontal="center" vertical="top" wrapText="1"/>
    </xf>
    <xf numFmtId="175" fontId="3" fillId="0" borderId="21" xfId="0" applyNumberFormat="1" applyFont="1" applyFill="1" applyBorder="1" applyAlignment="1">
      <alignment horizontal="center" vertical="top" wrapText="1"/>
    </xf>
    <xf numFmtId="175" fontId="3" fillId="0" borderId="37" xfId="0" applyNumberFormat="1" applyFont="1" applyFill="1" applyBorder="1" applyAlignment="1">
      <alignment horizontal="center" vertical="top" wrapText="1"/>
    </xf>
    <xf numFmtId="173" fontId="3" fillId="0" borderId="13" xfId="0" applyNumberFormat="1" applyFont="1" applyFill="1" applyBorder="1" applyAlignment="1">
      <alignment horizontal="center" vertical="top" wrapText="1"/>
    </xf>
    <xf numFmtId="173" fontId="3" fillId="0" borderId="35" xfId="0" applyNumberFormat="1" applyFont="1" applyFill="1" applyBorder="1" applyAlignment="1">
      <alignment horizontal="center" vertical="top" wrapText="1"/>
    </xf>
    <xf numFmtId="0" fontId="3" fillId="0" borderId="0" xfId="0" applyNumberFormat="1" applyFont="1" applyFill="1" applyBorder="1" applyAlignment="1">
      <alignment horizontal="left" wrapText="1"/>
    </xf>
    <xf numFmtId="0" fontId="3" fillId="0" borderId="0" xfId="0" applyFont="1" applyFill="1" applyBorder="1" applyAlignment="1">
      <alignment horizontal="left" wrapText="1"/>
    </xf>
    <xf numFmtId="0" fontId="13" fillId="0" borderId="38" xfId="0" applyFont="1" applyFill="1" applyBorder="1" applyAlignment="1">
      <alignment horizontal="center" vertical="top" wrapText="1"/>
    </xf>
    <xf numFmtId="0" fontId="13" fillId="0" borderId="37" xfId="0" applyFont="1" applyFill="1" applyBorder="1" applyAlignment="1">
      <alignment horizontal="center" vertical="top" wrapText="1"/>
    </xf>
    <xf numFmtId="175" fontId="3" fillId="0" borderId="0"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Обычный_СВОД на 2004 год (проект на 24.07.0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2324100</xdr:colOff>
      <xdr:row>14</xdr:row>
      <xdr:rowOff>0</xdr:rowOff>
    </xdr:from>
    <xdr:to>
      <xdr:col>1</xdr:col>
      <xdr:colOff>1533525</xdr:colOff>
      <xdr:row>14</xdr:row>
      <xdr:rowOff>0</xdr:rowOff>
    </xdr:to>
    <xdr:sp>
      <xdr:nvSpPr>
        <xdr:cNvPr id="1" name="Rectangle 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 name="Rectangle 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3" name="Line 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4" name="Line 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 name="Rectangle 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 name="Rectangle 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 name="Rectangle 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 name="Rectangle 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 name="Rectangle 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0" name="Rectangle 1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1" name="Rectangle 1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2" name="Rectangle 1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13" name="Line 1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14" name="Line 1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5" name="Rectangle 1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6" name="Rectangle 1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7" name="Rectangle 1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8" name="Rectangle 1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9" name="Rectangle 1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0" name="Rectangle 2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1" name="Rectangle 2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2" name="Rectangle 2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23" name="Line 2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24" name="Line 2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5" name="Rectangle 2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6" name="Rectangle 2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7" name="Rectangle 2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8" name="Rectangle 2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9" name="Rectangle 2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0" name="Rectangle 3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1" name="Rectangle 3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2" name="Rectangle 3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33" name="Line 3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34" name="Line 3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5" name="Rectangle 3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6" name="Rectangle 3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7" name="Rectangle 3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8" name="Rectangle 3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9" name="Rectangle 3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0" name="Rectangle 4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1" name="Rectangle 4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2" name="Rectangle 4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43" name="Line 4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44" name="Line 4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5" name="Rectangle 4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6" name="Rectangle 4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7" name="Rectangle 4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8" name="Rectangle 4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9" name="Rectangle 4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0" name="Rectangle 5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1" name="Rectangle 5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2" name="Rectangle 5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53" name="Line 5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54" name="Line 5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5" name="Rectangle 5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6" name="Rectangle 5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7" name="Rectangle 5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8" name="Rectangle 5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9" name="Rectangle 5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0" name="Rectangle 6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1" name="Rectangle 6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2" name="Rectangle 6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63" name="Line 6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64" name="Line 6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5" name="Rectangle 6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6" name="Rectangle 6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7" name="Rectangle 6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8" name="Rectangle 6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9" name="Rectangle 6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0" name="Rectangle 7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1" name="Rectangle 7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2" name="Rectangle 7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73" name="Line 7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74" name="Line 7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5" name="Rectangle 7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6" name="Rectangle 7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7" name="Rectangle 7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8" name="Rectangle 7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9" name="Rectangle 7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0" name="Rectangle 8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1" name="Rectangle 8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2" name="Rectangle 8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83" name="Line 8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84" name="Line 8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5" name="Rectangle 8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6" name="Rectangle 8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7" name="Rectangle 8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8" name="Rectangle 8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9" name="Rectangle 8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0" name="Rectangle 9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1" name="Rectangle 9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2" name="Rectangle 9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93" name="Line 9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94" name="Line 9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5" name="Rectangle 9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6" name="Rectangle 9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7" name="Rectangle 9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8" name="Rectangle 9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9" name="Rectangle 9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00" name="Rectangle 10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01" name="Rectangle 10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02" name="Rectangle 10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103" name="Line 10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104" name="Line 10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05" name="Rectangle 10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06" name="Rectangle 10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07" name="Rectangle 10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08" name="Rectangle 10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09" name="Rectangle 10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10" name="Rectangle 11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11" name="Rectangle 11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12" name="Rectangle 11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113" name="Line 11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114" name="Line 11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15" name="Rectangle 11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16" name="Rectangle 11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17" name="Rectangle 11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18" name="Rectangle 11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19" name="Rectangle 11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20" name="Rectangle 12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21" name="Rectangle 12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22" name="Rectangle 12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123" name="Line 12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124" name="Line 12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25" name="Rectangle 12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26" name="Rectangle 12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27" name="Rectangle 12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28" name="Rectangle 12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29" name="Rectangle 12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30" name="Rectangle 13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31" name="Rectangle 13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32" name="Rectangle 13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133" name="Line 13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134" name="Line 13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35" name="Rectangle 13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36" name="Rectangle 13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37" name="Rectangle 13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38" name="Rectangle 13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39" name="Rectangle 13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40" name="Rectangle 14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41" name="Rectangle 14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42" name="Rectangle 14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143" name="Line 14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144" name="Line 14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45" name="Rectangle 14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46" name="Rectangle 14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47" name="Rectangle 14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48" name="Rectangle 14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49" name="Rectangle 14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50" name="Rectangle 15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51" name="Rectangle 15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52" name="Rectangle 15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153" name="Line 15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154" name="Line 15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55" name="Rectangle 15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56" name="Rectangle 15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57" name="Rectangle 15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58" name="Rectangle 15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59" name="Rectangle 15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60" name="Rectangle 16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61" name="Rectangle 16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62" name="Rectangle 16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163" name="Line 16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164" name="Line 16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65" name="Rectangle 16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66" name="Rectangle 16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67" name="Rectangle 16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68" name="Rectangle 16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69" name="Rectangle 16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70" name="Rectangle 17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71" name="Rectangle 17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72" name="Rectangle 17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173" name="Line 17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174" name="Line 17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75" name="Rectangle 17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76" name="Rectangle 17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77" name="Rectangle 17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78" name="Rectangle 17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79" name="Rectangle 17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80" name="Rectangle 18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81" name="Rectangle 18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82" name="Rectangle 18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183" name="Line 18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184" name="Line 18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85" name="Rectangle 18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86" name="Rectangle 18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87" name="Rectangle 18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88" name="Rectangle 18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89" name="Rectangle 18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90" name="Rectangle 19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91" name="Rectangle 19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92" name="Rectangle 19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193" name="Line 19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194" name="Line 19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95" name="Rectangle 19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96" name="Rectangle 19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97" name="Rectangle 19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98" name="Rectangle 19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199" name="Rectangle 19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00" name="Rectangle 20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01" name="Rectangle 20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02" name="Rectangle 20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203" name="Line 20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204" name="Line 20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05" name="Rectangle 20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06" name="Rectangle 20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07" name="Rectangle 20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08" name="Rectangle 20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09" name="Rectangle 20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10" name="Rectangle 21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11" name="Rectangle 21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12" name="Rectangle 21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213" name="Line 21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214" name="Line 21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15" name="Rectangle 21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16" name="Rectangle 21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17" name="Rectangle 21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18" name="Rectangle 21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19" name="Rectangle 21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20" name="Rectangle 22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21" name="Rectangle 22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22" name="Rectangle 22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223" name="Line 22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224" name="Line 22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25" name="Rectangle 22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26" name="Rectangle 22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27" name="Rectangle 22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28" name="Rectangle 22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29" name="Rectangle 22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30" name="Rectangle 23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31" name="Rectangle 23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32" name="Rectangle 23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233" name="Line 23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234" name="Line 23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35" name="Rectangle 23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36" name="Rectangle 23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37" name="Rectangle 23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38" name="Rectangle 23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39" name="Rectangle 23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40" name="Rectangle 24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41" name="Rectangle 24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42" name="Rectangle 24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243" name="Line 24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244" name="Line 24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45" name="Rectangle 24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46" name="Rectangle 24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47" name="Rectangle 24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48" name="Rectangle 24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49" name="Rectangle 24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50" name="Rectangle 25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51" name="Rectangle 25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52" name="Rectangle 25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253" name="Line 25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254" name="Line 25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55" name="Rectangle 25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56" name="Rectangle 25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57" name="Rectangle 25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58" name="Rectangle 25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59" name="Rectangle 25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60" name="Rectangle 26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61" name="Rectangle 26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62" name="Rectangle 26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263" name="Line 26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264" name="Line 26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65" name="Rectangle 26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66" name="Rectangle 26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67" name="Rectangle 26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68" name="Rectangle 26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69" name="Rectangle 26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70" name="Rectangle 27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71" name="Rectangle 27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72" name="Rectangle 27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273" name="Line 27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274" name="Line 27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75" name="Rectangle 27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76" name="Rectangle 27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77" name="Rectangle 27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78" name="Rectangle 27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79" name="Rectangle 27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80" name="Rectangle 28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81" name="Rectangle 28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82" name="Rectangle 28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283" name="Line 28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284" name="Line 28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85" name="Rectangle 28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86" name="Rectangle 28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87" name="Rectangle 28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88" name="Rectangle 28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89" name="Rectangle 28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90" name="Rectangle 29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91" name="Rectangle 29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92" name="Rectangle 29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293" name="Line 29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294" name="Line 29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95" name="Rectangle 29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96" name="Rectangle 29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97" name="Rectangle 29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98" name="Rectangle 29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299" name="Rectangle 29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00" name="Rectangle 30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01" name="Rectangle 30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02" name="Rectangle 30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303" name="Line 30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304" name="Line 30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05" name="Rectangle 30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06" name="Rectangle 30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07" name="Rectangle 30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08" name="Rectangle 30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09" name="Rectangle 30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10" name="Rectangle 31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11" name="Rectangle 31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12" name="Rectangle 31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313" name="Line 31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314" name="Line 31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15" name="Rectangle 31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16" name="Rectangle 31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17" name="Rectangle 31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18" name="Rectangle 31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19" name="Rectangle 31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20" name="Rectangle 32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21" name="Rectangle 32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22" name="Rectangle 32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323" name="Line 32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324" name="Line 32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25" name="Rectangle 32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26" name="Rectangle 32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27" name="Rectangle 32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28" name="Rectangle 32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29" name="Rectangle 32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30" name="Rectangle 33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31" name="Rectangle 33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32" name="Rectangle 33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333" name="Line 33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334" name="Line 33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35" name="Rectangle 33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36" name="Rectangle 33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37" name="Rectangle 33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38" name="Rectangle 33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39" name="Rectangle 33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40" name="Rectangle 34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41" name="Rectangle 34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42" name="Rectangle 34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343" name="Line 34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344" name="Line 34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45" name="Rectangle 34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46" name="Rectangle 34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47" name="Rectangle 34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48" name="Rectangle 34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49" name="Rectangle 34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50" name="Rectangle 35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51" name="Rectangle 35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52" name="Rectangle 35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353" name="Line 35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354" name="Line 35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55" name="Rectangle 35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56" name="Rectangle 35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57" name="Rectangle 35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58" name="Rectangle 35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59" name="Rectangle 35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60" name="Rectangle 36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61" name="Rectangle 36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62" name="Rectangle 36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363" name="Line 36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364" name="Line 36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65" name="Rectangle 36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66" name="Rectangle 36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67" name="Rectangle 36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68" name="Rectangle 36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69" name="Rectangle 36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70" name="Rectangle 37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71" name="Rectangle 37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72" name="Rectangle 37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373" name="Line 37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374" name="Line 37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75" name="Rectangle 37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76" name="Rectangle 37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77" name="Rectangle 37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78" name="Rectangle 37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79" name="Rectangle 37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80" name="Rectangle 38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81" name="Rectangle 38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82" name="Rectangle 38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383" name="Line 38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384" name="Line 38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85" name="Rectangle 38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86" name="Rectangle 38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87" name="Rectangle 38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88" name="Rectangle 38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89" name="Rectangle 38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90" name="Rectangle 39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91" name="Rectangle 39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92" name="Rectangle 39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393" name="Line 39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394" name="Line 39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95" name="Rectangle 39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96" name="Rectangle 39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97" name="Rectangle 39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98" name="Rectangle 39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399" name="Rectangle 39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00" name="Rectangle 40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01" name="Rectangle 40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02" name="Rectangle 40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403" name="Line 40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404" name="Line 40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05" name="Rectangle 40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06" name="Rectangle 40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07" name="Rectangle 40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08" name="Rectangle 40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09" name="Rectangle 40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10" name="Rectangle 41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11" name="Rectangle 41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12" name="Rectangle 41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413" name="Line 41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414" name="Line 41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15" name="Rectangle 41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16" name="Rectangle 41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17" name="Rectangle 41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18" name="Rectangle 41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19" name="Rectangle 41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20" name="Rectangle 42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21" name="Rectangle 42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22" name="Rectangle 42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423" name="Line 42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424" name="Line 42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25" name="Rectangle 42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26" name="Rectangle 42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27" name="Rectangle 42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28" name="Rectangle 42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29" name="Rectangle 42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30" name="Rectangle 43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31" name="Rectangle 43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32" name="Rectangle 43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433" name="Line 43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434" name="Line 43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35" name="Rectangle 43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36" name="Rectangle 43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37" name="Rectangle 43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38" name="Rectangle 43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39" name="Rectangle 43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40" name="Rectangle 44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41" name="Rectangle 44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42" name="Rectangle 44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443" name="Line 44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444" name="Line 44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45" name="Rectangle 44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46" name="Rectangle 44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47" name="Rectangle 44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48" name="Rectangle 44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49" name="Rectangle 44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50" name="Rectangle 45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51" name="Rectangle 45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52" name="Rectangle 45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453" name="Line 45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454" name="Line 45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55" name="Rectangle 45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56" name="Rectangle 45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57" name="Rectangle 45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58" name="Rectangle 45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59" name="Rectangle 45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60" name="Rectangle 46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61" name="Rectangle 46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62" name="Rectangle 46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463" name="Line 46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464" name="Line 46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65" name="Rectangle 46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66" name="Rectangle 46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67" name="Rectangle 46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68" name="Rectangle 46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69" name="Rectangle 46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70" name="Rectangle 47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71" name="Rectangle 47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72" name="Rectangle 47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473" name="Line 47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474" name="Line 47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75" name="Rectangle 47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76" name="Rectangle 47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77" name="Rectangle 47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78" name="Rectangle 47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79" name="Rectangle 47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80" name="Rectangle 48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81" name="Rectangle 48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82" name="Rectangle 48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483" name="Line 48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484" name="Line 48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85" name="Rectangle 48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86" name="Rectangle 48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87" name="Rectangle 48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88" name="Rectangle 48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89" name="Rectangle 48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90" name="Rectangle 49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91" name="Rectangle 49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92" name="Rectangle 49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493" name="Line 49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494" name="Line 49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95" name="Rectangle 49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96" name="Rectangle 49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97" name="Rectangle 49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98" name="Rectangle 49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499" name="Rectangle 49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00" name="Rectangle 50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01" name="Rectangle 50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02" name="Rectangle 50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503" name="Line 50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504" name="Line 50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05" name="Rectangle 50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06" name="Rectangle 50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07" name="Rectangle 50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08" name="Rectangle 50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509" name="Line 51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510" name="Line 51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11" name="Rectangle 51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12" name="Rectangle 51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13" name="Rectangle 51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14" name="Rectangle 51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15" name="Rectangle 51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16" name="Rectangle 52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17" name="Rectangle 52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18" name="Rectangle 52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519" name="Line 52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520" name="Line 52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21" name="Rectangle 52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22" name="Rectangle 52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23" name="Rectangle 52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24" name="Rectangle 52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25" name="Rectangle 52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26" name="Rectangle 53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27" name="Rectangle 53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28" name="Rectangle 53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529" name="Line 53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530" name="Line 53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31" name="Rectangle 53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32" name="Rectangle 53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33" name="Rectangle 53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34" name="Rectangle 53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35" name="Rectangle 53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36" name="Rectangle 54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37" name="Rectangle 54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38" name="Rectangle 54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539" name="Line 54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540" name="Line 54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41" name="Rectangle 54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42" name="Rectangle 54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43" name="Rectangle 54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44" name="Rectangle 54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45" name="Rectangle 54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46" name="Rectangle 55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47" name="Rectangle 55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48" name="Rectangle 55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549" name="Line 55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550" name="Line 55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51" name="Rectangle 55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52" name="Rectangle 55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53" name="Rectangle 55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54" name="Rectangle 55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55" name="Rectangle 55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56" name="Rectangle 56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57" name="Rectangle 56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58" name="Rectangle 56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559" name="Line 56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560" name="Line 56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61" name="Rectangle 56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62" name="Rectangle 56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63" name="Rectangle 56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64" name="Rectangle 56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65" name="Rectangle 56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66" name="Rectangle 57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67" name="Rectangle 57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68" name="Rectangle 57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569" name="Line 57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570" name="Line 57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71" name="Rectangle 57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72" name="Rectangle 57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73" name="Rectangle 57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74" name="Rectangle 57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75" name="Rectangle 57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76" name="Rectangle 58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77" name="Rectangle 58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78" name="Rectangle 58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579" name="Line 58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580" name="Line 58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81" name="Rectangle 58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82" name="Rectangle 58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83" name="Rectangle 58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84" name="Rectangle 58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85" name="Rectangle 58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86" name="Rectangle 59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87" name="Rectangle 59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88" name="Rectangle 59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589" name="Line 59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590" name="Line 59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91" name="Rectangle 59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92" name="Rectangle 59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93" name="Rectangle 59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94" name="Rectangle 59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95" name="Rectangle 59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96" name="Rectangle 60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97" name="Rectangle 60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598" name="Rectangle 60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599" name="Line 60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600" name="Line 60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01" name="Rectangle 60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02" name="Rectangle 60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03" name="Rectangle 60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04" name="Rectangle 60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05" name="Rectangle 60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06" name="Rectangle 61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07" name="Rectangle 61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08" name="Rectangle 61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609" name="Line 61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610" name="Line 61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11" name="Rectangle 61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12" name="Rectangle 61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13" name="Rectangle 61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14" name="Rectangle 61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15" name="Rectangle 61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16" name="Rectangle 62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17" name="Rectangle 62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18" name="Rectangle 62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619" name="Line 62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620" name="Line 62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21" name="Rectangle 62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22" name="Rectangle 62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23" name="Rectangle 62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24" name="Rectangle 62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25" name="Rectangle 62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26" name="Rectangle 63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27" name="Rectangle 63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28" name="Rectangle 63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629" name="Line 63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630" name="Line 63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31" name="Rectangle 63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32" name="Rectangle 63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33" name="Rectangle 63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34" name="Rectangle 63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35" name="Rectangle 63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36" name="Rectangle 64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37" name="Rectangle 64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38" name="Rectangle 64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639" name="Line 64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640" name="Line 64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41" name="Rectangle 64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42" name="Rectangle 64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43" name="Rectangle 64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44" name="Rectangle 64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45" name="Rectangle 64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46" name="Rectangle 65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47" name="Rectangle 65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48" name="Rectangle 65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649" name="Line 65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650" name="Line 65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51" name="Rectangle 65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52" name="Rectangle 65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53" name="Rectangle 65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54" name="Rectangle 65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55" name="Rectangle 65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56" name="Rectangle 66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57" name="Rectangle 66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58" name="Rectangle 66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659" name="Line 66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660" name="Line 66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61" name="Rectangle 66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62" name="Rectangle 66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63" name="Rectangle 66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64" name="Rectangle 66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65" name="Rectangle 66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66" name="Rectangle 67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67" name="Rectangle 67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68" name="Rectangle 67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669" name="Line 67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670" name="Line 67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71" name="Rectangle 67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72" name="Rectangle 67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73" name="Rectangle 67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74" name="Rectangle 67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75" name="Rectangle 67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76" name="Rectangle 68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77" name="Rectangle 68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78" name="Rectangle 68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679" name="Line 68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680" name="Line 68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81" name="Rectangle 68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82" name="Rectangle 68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83" name="Rectangle 68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84" name="Rectangle 68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85" name="Rectangle 68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86" name="Rectangle 69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87" name="Rectangle 69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88" name="Rectangle 69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689" name="Line 69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690" name="Line 69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91" name="Rectangle 69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92" name="Rectangle 69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93" name="Rectangle 69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94" name="Rectangle 69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95" name="Rectangle 69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96" name="Rectangle 70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97" name="Rectangle 70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698" name="Rectangle 70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699" name="Line 70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700" name="Line 70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01" name="Rectangle 70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02" name="Rectangle 70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03" name="Rectangle 70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04" name="Rectangle 70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05" name="Rectangle 70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06" name="Rectangle 71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07" name="Rectangle 71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08" name="Rectangle 71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709" name="Line 71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710" name="Line 71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11" name="Rectangle 71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12" name="Rectangle 71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13" name="Rectangle 71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14" name="Rectangle 71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15" name="Rectangle 71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16" name="Rectangle 72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17" name="Rectangle 72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18" name="Rectangle 72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719" name="Line 72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720" name="Line 72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21" name="Rectangle 72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22" name="Rectangle 72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23" name="Rectangle 72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24" name="Rectangle 72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25" name="Rectangle 72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26" name="Rectangle 73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27" name="Rectangle 73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28" name="Rectangle 73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729" name="Line 73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730" name="Line 73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31" name="Rectangle 73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32" name="Rectangle 73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33" name="Rectangle 73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34" name="Rectangle 73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35" name="Rectangle 73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36" name="Rectangle 74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37" name="Rectangle 74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38" name="Rectangle 74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739" name="Line 74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740" name="Line 74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41" name="Rectangle 74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42" name="Rectangle 74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43" name="Rectangle 74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44" name="Rectangle 74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45" name="Rectangle 74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46" name="Rectangle 75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47" name="Rectangle 75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48" name="Rectangle 75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749" name="Line 75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750" name="Line 75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51" name="Rectangle 75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52" name="Rectangle 75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53" name="Rectangle 75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54" name="Rectangle 75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55" name="Rectangle 75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56" name="Rectangle 76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57" name="Rectangle 76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58" name="Rectangle 76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759" name="Line 76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760" name="Line 76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61" name="Rectangle 76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62" name="Rectangle 76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63" name="Rectangle 76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64" name="Rectangle 76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65" name="Rectangle 76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66" name="Rectangle 77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67" name="Rectangle 77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68" name="Rectangle 77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769" name="Line 77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770" name="Line 77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71" name="Rectangle 77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72" name="Rectangle 77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73" name="Rectangle 77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74" name="Rectangle 77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75" name="Rectangle 77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76" name="Rectangle 78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77" name="Rectangle 78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78" name="Rectangle 78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779" name="Line 78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780" name="Line 78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81" name="Rectangle 78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82" name="Rectangle 78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83" name="Rectangle 78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84" name="Rectangle 78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85" name="Rectangle 78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86" name="Rectangle 79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87" name="Rectangle 79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88" name="Rectangle 79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789" name="Line 79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790" name="Line 79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91" name="Rectangle 79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92" name="Rectangle 79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93" name="Rectangle 79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94" name="Rectangle 79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95" name="Rectangle 79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96" name="Rectangle 80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97" name="Rectangle 80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798" name="Rectangle 80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799" name="Line 80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800" name="Line 80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01" name="Rectangle 80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02" name="Rectangle 80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03" name="Rectangle 80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04" name="Rectangle 80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05" name="Rectangle 80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06" name="Rectangle 81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07" name="Rectangle 81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08" name="Rectangle 81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809" name="Line 81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810" name="Line 81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11" name="Rectangle 81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12" name="Rectangle 81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13" name="Rectangle 81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14" name="Rectangle 81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15" name="Rectangle 81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16" name="Rectangle 82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17" name="Rectangle 82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18" name="Rectangle 82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819" name="Line 82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820" name="Line 82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21" name="Rectangle 82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22" name="Rectangle 82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23" name="Rectangle 82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24" name="Rectangle 82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25" name="Rectangle 82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26" name="Rectangle 83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27" name="Rectangle 83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28" name="Rectangle 83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829" name="Line 83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830" name="Line 83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31" name="Rectangle 83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32" name="Rectangle 83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33" name="Rectangle 83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34" name="Rectangle 83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35" name="Rectangle 83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36" name="Rectangle 84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37" name="Rectangle 84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38" name="Rectangle 84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839" name="Line 84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840" name="Line 84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41" name="Rectangle 84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42" name="Rectangle 84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43" name="Rectangle 84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44" name="Rectangle 84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45" name="Rectangle 84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46" name="Rectangle 85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47" name="Rectangle 85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48" name="Rectangle 85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849" name="Line 85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850" name="Line 85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51" name="Rectangle 85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52" name="Rectangle 85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53" name="Rectangle 85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54" name="Rectangle 85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55" name="Rectangle 85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56" name="Rectangle 86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57" name="Rectangle 86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58" name="Rectangle 86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859" name="Line 86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860" name="Line 86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61" name="Rectangle 86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62" name="Rectangle 86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63" name="Rectangle 86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64" name="Rectangle 86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65" name="Rectangle 86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66" name="Rectangle 87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67" name="Rectangle 87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68" name="Rectangle 87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869" name="Line 87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870" name="Line 87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71" name="Rectangle 87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72" name="Rectangle 87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73" name="Rectangle 87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74" name="Rectangle 87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75" name="Rectangle 87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76" name="Rectangle 88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77" name="Rectangle 88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78" name="Rectangle 88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879" name="Line 88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880" name="Line 88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81" name="Rectangle 88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82" name="Rectangle 88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83" name="Rectangle 88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84" name="Rectangle 88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85" name="Rectangle 88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86" name="Rectangle 89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87" name="Rectangle 89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88" name="Rectangle 89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889" name="Line 89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890" name="Line 89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91" name="Rectangle 89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92" name="Rectangle 89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93" name="Rectangle 89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94" name="Rectangle 89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95" name="Rectangle 89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96" name="Rectangle 90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97" name="Rectangle 90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898" name="Rectangle 90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899" name="Line 90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900" name="Line 90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01" name="Rectangle 90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02" name="Rectangle 90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03" name="Rectangle 90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04" name="Rectangle 90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05" name="Rectangle 90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06" name="Rectangle 91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07" name="Rectangle 91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08" name="Rectangle 91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909" name="Line 91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910" name="Line 91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11" name="Rectangle 91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12" name="Rectangle 91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13" name="Rectangle 91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14" name="Rectangle 91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15" name="Rectangle 91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16" name="Rectangle 92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17" name="Rectangle 92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18" name="Rectangle 92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919" name="Line 92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920" name="Line 92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21" name="Rectangle 92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22" name="Rectangle 92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23" name="Rectangle 92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24" name="Rectangle 92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25" name="Rectangle 92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26" name="Rectangle 93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27" name="Rectangle 93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28" name="Rectangle 93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929" name="Line 93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930" name="Line 93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31" name="Rectangle 93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32" name="Rectangle 93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33" name="Rectangle 93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34" name="Rectangle 93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35" name="Rectangle 93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36" name="Rectangle 94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37" name="Rectangle 94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38" name="Rectangle 94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939" name="Line 94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940" name="Line 94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41" name="Rectangle 94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42" name="Rectangle 94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43" name="Rectangle 94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44" name="Rectangle 94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45" name="Rectangle 94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46" name="Rectangle 95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47" name="Rectangle 95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48" name="Rectangle 95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600075</xdr:colOff>
      <xdr:row>14</xdr:row>
      <xdr:rowOff>0</xdr:rowOff>
    </xdr:to>
    <xdr:sp>
      <xdr:nvSpPr>
        <xdr:cNvPr id="949" name="Line 953"/>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14</xdr:row>
      <xdr:rowOff>0</xdr:rowOff>
    </xdr:from>
    <xdr:to>
      <xdr:col>1</xdr:col>
      <xdr:colOff>1533525</xdr:colOff>
      <xdr:row>14</xdr:row>
      <xdr:rowOff>0</xdr:rowOff>
    </xdr:to>
    <xdr:sp>
      <xdr:nvSpPr>
        <xdr:cNvPr id="950" name="Line 954"/>
        <xdr:cNvSpPr>
          <a:spLocks/>
        </xdr:cNvSpPr>
      </xdr:nvSpPr>
      <xdr:spPr>
        <a:xfrm flipH="1">
          <a:off x="2714625" y="5114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51" name="Rectangle 955"/>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52" name="Rectangle 956"/>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53" name="Rectangle 957"/>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54" name="Rectangle 958"/>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55" name="Rectangle 95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56" name="Rectangle 96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57" name="Rectangle 509"/>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58" name="Rectangle 510"/>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59" name="Rectangle 511"/>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2324100</xdr:colOff>
      <xdr:row>14</xdr:row>
      <xdr:rowOff>0</xdr:rowOff>
    </xdr:from>
    <xdr:to>
      <xdr:col>1</xdr:col>
      <xdr:colOff>1533525</xdr:colOff>
      <xdr:row>14</xdr:row>
      <xdr:rowOff>0</xdr:rowOff>
    </xdr:to>
    <xdr:sp>
      <xdr:nvSpPr>
        <xdr:cNvPr id="960" name="Rectangle 512"/>
        <xdr:cNvSpPr>
          <a:spLocks/>
        </xdr:cNvSpPr>
      </xdr:nvSpPr>
      <xdr:spPr>
        <a:xfrm>
          <a:off x="2828925" y="5114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380"/>
  <sheetViews>
    <sheetView tabSelected="1" view="pageBreakPreview" zoomScale="70" zoomScaleNormal="70" zoomScaleSheetLayoutView="70" zoomScalePageLayoutView="0" workbookViewId="0" topLeftCell="A1">
      <selection activeCell="M5" sqref="M5:M7"/>
    </sheetView>
  </sheetViews>
  <sheetFormatPr defaultColWidth="9.140625" defaultRowHeight="12.75"/>
  <cols>
    <col min="1" max="1" width="7.57421875" style="218" customWidth="1"/>
    <col min="2" max="2" width="34.8515625" style="4" customWidth="1"/>
    <col min="3" max="3" width="15.00390625" style="161" customWidth="1"/>
    <col min="4" max="4" width="16.421875" style="161" customWidth="1"/>
    <col min="5" max="5" width="15.28125" style="161" customWidth="1"/>
    <col min="6" max="6" width="16.00390625" style="161" customWidth="1"/>
    <col min="7" max="7" width="18.7109375" style="161" customWidth="1"/>
    <col min="8" max="8" width="16.57421875" style="161" customWidth="1"/>
    <col min="9" max="10" width="16.140625" style="161" customWidth="1"/>
    <col min="11" max="11" width="15.57421875" style="161" customWidth="1"/>
    <col min="12" max="12" width="9.28125" style="187" customWidth="1"/>
    <col min="13" max="13" width="51.7109375" style="51" customWidth="1"/>
    <col min="14" max="16384" width="9.140625" style="4" customWidth="1"/>
  </cols>
  <sheetData>
    <row r="1" spans="7:13" ht="15">
      <c r="G1" s="162"/>
      <c r="M1" s="16" t="s">
        <v>1330</v>
      </c>
    </row>
    <row r="2" spans="2:11" ht="36" customHeight="1">
      <c r="B2" s="247" t="s">
        <v>259</v>
      </c>
      <c r="C2" s="247"/>
      <c r="D2" s="247"/>
      <c r="E2" s="247"/>
      <c r="F2" s="247"/>
      <c r="G2" s="247"/>
      <c r="H2" s="247"/>
      <c r="I2" s="247"/>
      <c r="J2" s="247"/>
      <c r="K2" s="247"/>
    </row>
    <row r="3" spans="1:12" ht="15">
      <c r="A3" s="248" t="s">
        <v>1347</v>
      </c>
      <c r="B3" s="248"/>
      <c r="C3" s="248"/>
      <c r="D3" s="248"/>
      <c r="E3" s="248"/>
      <c r="F3" s="248"/>
      <c r="G3" s="248"/>
      <c r="H3" s="248"/>
      <c r="I3" s="248"/>
      <c r="J3" s="248"/>
      <c r="K3" s="248"/>
      <c r="L3" s="248"/>
    </row>
    <row r="4" spans="1:12" ht="15.75" thickBot="1">
      <c r="A4" s="249" t="s">
        <v>1331</v>
      </c>
      <c r="B4" s="249"/>
      <c r="C4" s="249"/>
      <c r="D4" s="249"/>
      <c r="E4" s="249"/>
      <c r="F4" s="249"/>
      <c r="G4" s="249"/>
      <c r="H4" s="249"/>
      <c r="I4" s="249"/>
      <c r="J4" s="249"/>
      <c r="K4" s="249"/>
      <c r="L4" s="249"/>
    </row>
    <row r="5" spans="1:13" ht="31.5" customHeight="1" thickBot="1" thickTop="1">
      <c r="A5" s="250" t="s">
        <v>1332</v>
      </c>
      <c r="B5" s="250" t="s">
        <v>1333</v>
      </c>
      <c r="C5" s="253" t="s">
        <v>1422</v>
      </c>
      <c r="D5" s="254"/>
      <c r="E5" s="254"/>
      <c r="F5" s="254"/>
      <c r="G5" s="254"/>
      <c r="H5" s="255"/>
      <c r="I5" s="253" t="s">
        <v>1334</v>
      </c>
      <c r="J5" s="254"/>
      <c r="K5" s="255"/>
      <c r="L5" s="257" t="s">
        <v>262</v>
      </c>
      <c r="M5" s="261" t="s">
        <v>263</v>
      </c>
    </row>
    <row r="6" spans="1:13" ht="39" customHeight="1" thickBot="1" thickTop="1">
      <c r="A6" s="251"/>
      <c r="B6" s="251"/>
      <c r="C6" s="263" t="s">
        <v>1335</v>
      </c>
      <c r="D6" s="263"/>
      <c r="E6" s="253" t="s">
        <v>1336</v>
      </c>
      <c r="F6" s="255"/>
      <c r="G6" s="263" t="s">
        <v>1337</v>
      </c>
      <c r="H6" s="256"/>
      <c r="I6" s="253" t="s">
        <v>1338</v>
      </c>
      <c r="J6" s="255"/>
      <c r="K6" s="256" t="s">
        <v>1339</v>
      </c>
      <c r="L6" s="258"/>
      <c r="M6" s="262"/>
    </row>
    <row r="7" spans="1:13" ht="62.25" customHeight="1" thickBot="1" thickTop="1">
      <c r="A7" s="252"/>
      <c r="B7" s="252"/>
      <c r="C7" s="164" t="s">
        <v>1423</v>
      </c>
      <c r="D7" s="165" t="s">
        <v>260</v>
      </c>
      <c r="E7" s="166" t="s">
        <v>1424</v>
      </c>
      <c r="F7" s="167" t="s">
        <v>261</v>
      </c>
      <c r="G7" s="167" t="s">
        <v>1424</v>
      </c>
      <c r="H7" s="167" t="s">
        <v>261</v>
      </c>
      <c r="I7" s="168" t="s">
        <v>1425</v>
      </c>
      <c r="J7" s="167" t="s">
        <v>261</v>
      </c>
      <c r="K7" s="256"/>
      <c r="L7" s="258"/>
      <c r="M7" s="262"/>
    </row>
    <row r="8" spans="1:13" ht="16.5" thickBot="1" thickTop="1">
      <c r="A8" s="207">
        <v>1</v>
      </c>
      <c r="B8" s="207">
        <v>2</v>
      </c>
      <c r="C8" s="207">
        <v>3</v>
      </c>
      <c r="D8" s="207">
        <v>4</v>
      </c>
      <c r="E8" s="207">
        <v>5</v>
      </c>
      <c r="F8" s="207">
        <v>6</v>
      </c>
      <c r="G8" s="207">
        <v>7</v>
      </c>
      <c r="H8" s="207">
        <v>8</v>
      </c>
      <c r="I8" s="207">
        <v>9</v>
      </c>
      <c r="J8" s="207">
        <v>10</v>
      </c>
      <c r="K8" s="207">
        <v>11</v>
      </c>
      <c r="L8" s="207">
        <v>12</v>
      </c>
      <c r="M8" s="38">
        <v>13</v>
      </c>
    </row>
    <row r="9" spans="1:13" ht="16.5" thickBot="1" thickTop="1">
      <c r="A9" s="32"/>
      <c r="B9" s="1"/>
      <c r="C9" s="163"/>
      <c r="D9" s="163"/>
      <c r="E9" s="163"/>
      <c r="F9" s="163"/>
      <c r="G9" s="163"/>
      <c r="H9" s="163"/>
      <c r="I9" s="163"/>
      <c r="J9" s="169"/>
      <c r="K9" s="169"/>
      <c r="L9" s="188"/>
      <c r="M9" s="52"/>
    </row>
    <row r="10" spans="1:13" ht="17.25" customHeight="1" thickBot="1" thickTop="1">
      <c r="A10" s="33" t="s">
        <v>1340</v>
      </c>
      <c r="B10" s="9" t="s">
        <v>1341</v>
      </c>
      <c r="C10" s="7">
        <f>SUM(C12,C13)</f>
        <v>194744024.4374</v>
      </c>
      <c r="D10" s="7">
        <f>SUM(D12,D13)</f>
        <v>192890519.00342003</v>
      </c>
      <c r="E10" s="7">
        <f aca="true" t="shared" si="0" ref="E10:J10">SUM(E12,E13)</f>
        <v>23394897.86</v>
      </c>
      <c r="F10" s="7">
        <f t="shared" si="0"/>
        <v>3805241.39</v>
      </c>
      <c r="G10" s="7">
        <f>SUM(G12,G13)</f>
        <v>347723500</v>
      </c>
      <c r="H10" s="7">
        <f t="shared" si="0"/>
        <v>247872603.007</v>
      </c>
      <c r="I10" s="7">
        <f t="shared" si="0"/>
        <v>565262422.2974001</v>
      </c>
      <c r="J10" s="7">
        <f t="shared" si="0"/>
        <v>444568363.40042007</v>
      </c>
      <c r="K10" s="7">
        <f>SUM(K12,K13)</f>
        <v>424075522.9714</v>
      </c>
      <c r="L10" s="189"/>
      <c r="M10" s="53"/>
    </row>
    <row r="11" spans="1:13" ht="15.75" thickTop="1">
      <c r="A11" s="34"/>
      <c r="B11" s="6" t="s">
        <v>1342</v>
      </c>
      <c r="C11" s="170"/>
      <c r="D11" s="170"/>
      <c r="E11" s="170"/>
      <c r="F11" s="170"/>
      <c r="G11" s="170"/>
      <c r="H11" s="170"/>
      <c r="I11" s="170"/>
      <c r="J11" s="171"/>
      <c r="K11" s="171"/>
      <c r="L11" s="190"/>
      <c r="M11" s="54"/>
    </row>
    <row r="12" spans="1:13" ht="34.5" customHeight="1">
      <c r="A12" s="35" t="s">
        <v>1343</v>
      </c>
      <c r="B12" s="5" t="s">
        <v>1344</v>
      </c>
      <c r="C12" s="3">
        <f>C17+C40+C82+C1089+C1147+C1299+C1370</f>
        <v>181864832.4374</v>
      </c>
      <c r="D12" s="3">
        <f>D17+D40+D82+D1089+D1147+D1299+D1370</f>
        <v>180011327.00342003</v>
      </c>
      <c r="E12" s="3">
        <f>E17+E40+E82+E1089+E1147+E1299+E1370</f>
        <v>22073000</v>
      </c>
      <c r="F12" s="3">
        <f>F17+F40+F82+F1089+F1147+F1299+F1370</f>
        <v>2528862.1</v>
      </c>
      <c r="G12" s="3">
        <f>G17+G40+G82+G1089+G1145+G1299+G1370</f>
        <v>347723500</v>
      </c>
      <c r="H12" s="3">
        <f>H17+H40+H82+H1089+H1147+H1299+H1370</f>
        <v>247872603.007</v>
      </c>
      <c r="I12" s="3">
        <f>I17+I40+I82+I1089+I1147+I1299+I1370</f>
        <v>551061332.4374001</v>
      </c>
      <c r="J12" s="3">
        <f>J17+J40+J82+J1089+J1147+J1299+J1370</f>
        <v>430412792.11042005</v>
      </c>
      <c r="K12" s="3">
        <f>K17+K40+K82+K1089+K1147+K1299+K1370</f>
        <v>416230515.0034</v>
      </c>
      <c r="L12" s="20"/>
      <c r="M12" s="75"/>
    </row>
    <row r="13" spans="1:13" ht="31.5" customHeight="1">
      <c r="A13" s="35" t="s">
        <v>1345</v>
      </c>
      <c r="B13" s="5" t="s">
        <v>1346</v>
      </c>
      <c r="C13" s="2">
        <f>C1032</f>
        <v>12879192</v>
      </c>
      <c r="D13" s="2">
        <f aca="true" t="shared" si="1" ref="D13:K13">D1032</f>
        <v>12879192</v>
      </c>
      <c r="E13" s="2">
        <f t="shared" si="1"/>
        <v>1321897.8599999999</v>
      </c>
      <c r="F13" s="2">
        <f t="shared" si="1"/>
        <v>1276379.29</v>
      </c>
      <c r="G13" s="2">
        <f t="shared" si="1"/>
        <v>0</v>
      </c>
      <c r="H13" s="2">
        <f t="shared" si="1"/>
        <v>0</v>
      </c>
      <c r="I13" s="2">
        <f t="shared" si="1"/>
        <v>14201089.860000001</v>
      </c>
      <c r="J13" s="2">
        <f t="shared" si="1"/>
        <v>14155571.290000001</v>
      </c>
      <c r="K13" s="2">
        <f t="shared" si="1"/>
        <v>7845007.968</v>
      </c>
      <c r="L13" s="20"/>
      <c r="M13" s="55"/>
    </row>
    <row r="14" spans="1:13" ht="56.25">
      <c r="A14" s="220"/>
      <c r="B14" s="22" t="s">
        <v>1460</v>
      </c>
      <c r="C14" s="76"/>
      <c r="D14" s="76"/>
      <c r="E14" s="76"/>
      <c r="F14" s="76"/>
      <c r="G14" s="76"/>
      <c r="H14" s="76"/>
      <c r="I14" s="76"/>
      <c r="J14" s="76"/>
      <c r="K14" s="76"/>
      <c r="L14" s="86"/>
      <c r="M14" s="56"/>
    </row>
    <row r="15" spans="1:13" ht="15">
      <c r="A15" s="35" t="s">
        <v>1340</v>
      </c>
      <c r="B15" s="5" t="s">
        <v>1341</v>
      </c>
      <c r="C15" s="12">
        <f aca="true" t="shared" si="2" ref="C15:K15">C17</f>
        <v>2288705.7374</v>
      </c>
      <c r="D15" s="12">
        <f t="shared" si="2"/>
        <v>2288705.7374</v>
      </c>
      <c r="E15" s="12">
        <f t="shared" si="2"/>
        <v>1195300</v>
      </c>
      <c r="F15" s="12">
        <f t="shared" si="2"/>
        <v>200000</v>
      </c>
      <c r="G15" s="12">
        <f t="shared" si="2"/>
        <v>7499100</v>
      </c>
      <c r="H15" s="12">
        <f t="shared" si="2"/>
        <v>1576732.3</v>
      </c>
      <c r="I15" s="12">
        <f t="shared" si="2"/>
        <v>10983105.737399999</v>
      </c>
      <c r="J15" s="12">
        <f t="shared" si="2"/>
        <v>4065438.0374</v>
      </c>
      <c r="K15" s="12">
        <f t="shared" si="2"/>
        <v>2442649.7084</v>
      </c>
      <c r="L15" s="58"/>
      <c r="M15" s="55"/>
    </row>
    <row r="16" spans="1:13" ht="15.75" customHeight="1">
      <c r="A16" s="36"/>
      <c r="B16" s="21" t="s">
        <v>1342</v>
      </c>
      <c r="C16" s="74"/>
      <c r="D16" s="74"/>
      <c r="E16" s="74"/>
      <c r="F16" s="74"/>
      <c r="G16" s="74"/>
      <c r="H16" s="74"/>
      <c r="I16" s="74"/>
      <c r="J16" s="13"/>
      <c r="K16" s="13"/>
      <c r="L16" s="86"/>
      <c r="M16" s="56"/>
    </row>
    <row r="17" spans="1:13" ht="15.75" customHeight="1">
      <c r="A17" s="224" t="s">
        <v>1343</v>
      </c>
      <c r="B17" s="5" t="s">
        <v>1344</v>
      </c>
      <c r="C17" s="3">
        <f aca="true" t="shared" si="3" ref="C17:K17">SUM(C19:C32)</f>
        <v>2288705.7374</v>
      </c>
      <c r="D17" s="3">
        <f t="shared" si="3"/>
        <v>2288705.7374</v>
      </c>
      <c r="E17" s="3">
        <f t="shared" si="3"/>
        <v>1195300</v>
      </c>
      <c r="F17" s="3">
        <f t="shared" si="3"/>
        <v>200000</v>
      </c>
      <c r="G17" s="3">
        <f>SUM(G19:G32)</f>
        <v>7499100</v>
      </c>
      <c r="H17" s="3">
        <f t="shared" si="3"/>
        <v>1576732.3</v>
      </c>
      <c r="I17" s="3">
        <f t="shared" si="3"/>
        <v>10983105.737399999</v>
      </c>
      <c r="J17" s="3">
        <f t="shared" si="3"/>
        <v>4065438.0374</v>
      </c>
      <c r="K17" s="3">
        <f t="shared" si="3"/>
        <v>2442649.7084</v>
      </c>
      <c r="L17" s="20"/>
      <c r="M17" s="225"/>
    </row>
    <row r="18" spans="1:13" ht="15">
      <c r="A18" s="224"/>
      <c r="B18" s="21" t="s">
        <v>1387</v>
      </c>
      <c r="C18" s="71"/>
      <c r="D18" s="71"/>
      <c r="E18" s="71"/>
      <c r="F18" s="71"/>
      <c r="G18" s="71"/>
      <c r="H18" s="71"/>
      <c r="I18" s="71"/>
      <c r="J18" s="159"/>
      <c r="K18" s="159"/>
      <c r="L18" s="199"/>
      <c r="M18" s="225"/>
    </row>
    <row r="19" spans="1:13" ht="64.5">
      <c r="A19" s="226" t="s">
        <v>1362</v>
      </c>
      <c r="B19" s="72" t="s">
        <v>264</v>
      </c>
      <c r="C19" s="24">
        <v>0</v>
      </c>
      <c r="D19" s="24">
        <v>0</v>
      </c>
      <c r="E19" s="73">
        <v>0</v>
      </c>
      <c r="F19" s="73">
        <v>0</v>
      </c>
      <c r="G19" s="73">
        <v>2351000</v>
      </c>
      <c r="H19" s="73">
        <v>0</v>
      </c>
      <c r="I19" s="73">
        <f>C19+E19+G19</f>
        <v>2351000</v>
      </c>
      <c r="J19" s="24">
        <f aca="true" t="shared" si="4" ref="J19:J29">D19+F19+H19</f>
        <v>0</v>
      </c>
      <c r="K19" s="13">
        <v>0</v>
      </c>
      <c r="L19" s="87">
        <v>0.041</v>
      </c>
      <c r="M19" s="227" t="s">
        <v>265</v>
      </c>
    </row>
    <row r="20" spans="1:13" ht="105.75" customHeight="1">
      <c r="A20" s="239" t="s">
        <v>1328</v>
      </c>
      <c r="B20" s="72" t="s">
        <v>266</v>
      </c>
      <c r="C20" s="24">
        <v>35548</v>
      </c>
      <c r="D20" s="24">
        <v>35548</v>
      </c>
      <c r="E20" s="241">
        <v>0</v>
      </c>
      <c r="F20" s="241">
        <v>0</v>
      </c>
      <c r="G20" s="73">
        <v>0</v>
      </c>
      <c r="H20" s="241">
        <v>0</v>
      </c>
      <c r="I20" s="241">
        <f>C20+C21+E20+G20</f>
        <v>35548</v>
      </c>
      <c r="J20" s="24">
        <f t="shared" si="4"/>
        <v>35548</v>
      </c>
      <c r="K20" s="243">
        <v>35548</v>
      </c>
      <c r="L20" s="245">
        <v>0.134</v>
      </c>
      <c r="M20" s="237" t="s">
        <v>267</v>
      </c>
    </row>
    <row r="21" spans="1:13" ht="57" customHeight="1">
      <c r="A21" s="240"/>
      <c r="B21" s="228" t="s">
        <v>1600</v>
      </c>
      <c r="C21" s="24">
        <v>0</v>
      </c>
      <c r="D21" s="24">
        <v>0</v>
      </c>
      <c r="E21" s="242"/>
      <c r="F21" s="242"/>
      <c r="G21" s="172"/>
      <c r="H21" s="242"/>
      <c r="I21" s="242"/>
      <c r="J21" s="24">
        <f>D21+F21+H21</f>
        <v>0</v>
      </c>
      <c r="K21" s="244"/>
      <c r="L21" s="246"/>
      <c r="M21" s="238"/>
    </row>
    <row r="22" spans="1:13" ht="90" customHeight="1">
      <c r="A22" s="226" t="s">
        <v>1363</v>
      </c>
      <c r="B22" s="72" t="s">
        <v>268</v>
      </c>
      <c r="C22" s="229">
        <v>253586.633</v>
      </c>
      <c r="D22" s="229">
        <v>253586.633</v>
      </c>
      <c r="E22" s="73">
        <v>220000</v>
      </c>
      <c r="F22" s="73">
        <v>0</v>
      </c>
      <c r="G22" s="73">
        <v>700000</v>
      </c>
      <c r="H22" s="73">
        <v>239096.3</v>
      </c>
      <c r="I22" s="73">
        <f>C22+E22+G22</f>
        <v>1173586.633</v>
      </c>
      <c r="J22" s="24">
        <f>D22+F22+H22</f>
        <v>492682.93299999996</v>
      </c>
      <c r="K22" s="13">
        <f>J22</f>
        <v>492682.93299999996</v>
      </c>
      <c r="L22" s="87">
        <v>0.8</v>
      </c>
      <c r="M22" s="227" t="s">
        <v>269</v>
      </c>
    </row>
    <row r="23" spans="1:13" ht="106.5" customHeight="1">
      <c r="A23" s="239" t="s">
        <v>1382</v>
      </c>
      <c r="B23" s="72" t="s">
        <v>1601</v>
      </c>
      <c r="C23" s="24">
        <v>325104</v>
      </c>
      <c r="D23" s="24">
        <v>325104</v>
      </c>
      <c r="E23" s="241">
        <v>0</v>
      </c>
      <c r="F23" s="241">
        <v>0</v>
      </c>
      <c r="G23" s="73">
        <v>260100</v>
      </c>
      <c r="H23" s="241">
        <v>0</v>
      </c>
      <c r="I23" s="241">
        <f>C23+C24+E23+G23</f>
        <v>585204</v>
      </c>
      <c r="J23" s="24">
        <f>D23+F23+H23</f>
        <v>325104</v>
      </c>
      <c r="K23" s="243">
        <v>360315.671</v>
      </c>
      <c r="L23" s="245">
        <v>0.838</v>
      </c>
      <c r="M23" s="237" t="s">
        <v>270</v>
      </c>
    </row>
    <row r="24" spans="1:13" ht="15" customHeight="1">
      <c r="A24" s="240"/>
      <c r="B24" s="228" t="s">
        <v>1600</v>
      </c>
      <c r="C24" s="24">
        <v>0</v>
      </c>
      <c r="D24" s="24">
        <v>0</v>
      </c>
      <c r="E24" s="242"/>
      <c r="F24" s="242"/>
      <c r="G24" s="73"/>
      <c r="H24" s="242"/>
      <c r="I24" s="242"/>
      <c r="J24" s="24">
        <f t="shared" si="4"/>
        <v>0</v>
      </c>
      <c r="K24" s="244"/>
      <c r="L24" s="246"/>
      <c r="M24" s="238"/>
    </row>
    <row r="25" spans="1:13" ht="86.25" customHeight="1">
      <c r="A25" s="226" t="s">
        <v>1383</v>
      </c>
      <c r="B25" s="72" t="s">
        <v>1602</v>
      </c>
      <c r="C25" s="24">
        <v>0</v>
      </c>
      <c r="D25" s="24">
        <v>0</v>
      </c>
      <c r="E25" s="73">
        <f>650.2*1000</f>
        <v>650200</v>
      </c>
      <c r="F25" s="73">
        <v>0</v>
      </c>
      <c r="G25" s="73">
        <v>0</v>
      </c>
      <c r="H25" s="73">
        <v>0</v>
      </c>
      <c r="I25" s="73">
        <f>C25+E25+G25</f>
        <v>650200</v>
      </c>
      <c r="J25" s="24">
        <f t="shared" si="4"/>
        <v>0</v>
      </c>
      <c r="K25" s="13">
        <v>0</v>
      </c>
      <c r="L25" s="87">
        <v>0</v>
      </c>
      <c r="M25" s="227" t="s">
        <v>762</v>
      </c>
    </row>
    <row r="26" spans="1:13" ht="84" customHeight="1">
      <c r="A26" s="239" t="s">
        <v>1384</v>
      </c>
      <c r="B26" s="72" t="s">
        <v>1603</v>
      </c>
      <c r="C26" s="24">
        <v>0</v>
      </c>
      <c r="D26" s="24">
        <v>0</v>
      </c>
      <c r="E26" s="241">
        <v>0</v>
      </c>
      <c r="F26" s="241">
        <v>0</v>
      </c>
      <c r="G26" s="73">
        <v>1000000</v>
      </c>
      <c r="H26" s="241">
        <v>74565</v>
      </c>
      <c r="I26" s="241">
        <f>C26+C27+E26+G26</f>
        <v>1000000</v>
      </c>
      <c r="J26" s="24">
        <f t="shared" si="4"/>
        <v>74565</v>
      </c>
      <c r="K26" s="243">
        <f>J26</f>
        <v>74565</v>
      </c>
      <c r="L26" s="245">
        <v>0.346</v>
      </c>
      <c r="M26" s="237" t="s">
        <v>271</v>
      </c>
    </row>
    <row r="27" spans="1:13" ht="15">
      <c r="A27" s="240"/>
      <c r="B27" s="228" t="s">
        <v>1600</v>
      </c>
      <c r="C27" s="24">
        <v>0</v>
      </c>
      <c r="D27" s="24">
        <v>0</v>
      </c>
      <c r="E27" s="242"/>
      <c r="F27" s="242"/>
      <c r="G27" s="73"/>
      <c r="H27" s="242"/>
      <c r="I27" s="242"/>
      <c r="J27" s="24">
        <f>D27+F27+H27</f>
        <v>0</v>
      </c>
      <c r="K27" s="244"/>
      <c r="L27" s="246"/>
      <c r="M27" s="238"/>
    </row>
    <row r="28" spans="1:13" ht="123.75" customHeight="1">
      <c r="A28" s="239" t="s">
        <v>1364</v>
      </c>
      <c r="B28" s="72" t="s">
        <v>1604</v>
      </c>
      <c r="C28" s="24">
        <v>141674.94</v>
      </c>
      <c r="D28" s="24">
        <v>141674.94</v>
      </c>
      <c r="E28" s="241">
        <v>130000</v>
      </c>
      <c r="F28" s="241">
        <v>0</v>
      </c>
      <c r="G28" s="73">
        <v>2407700</v>
      </c>
      <c r="H28" s="241">
        <v>1263071</v>
      </c>
      <c r="I28" s="241">
        <f>C28+C29+E28+G28</f>
        <v>2679374.94</v>
      </c>
      <c r="J28" s="24">
        <f t="shared" si="4"/>
        <v>1404745.94</v>
      </c>
      <c r="K28" s="243">
        <f>J28</f>
        <v>1404745.94</v>
      </c>
      <c r="L28" s="245">
        <v>0.7</v>
      </c>
      <c r="M28" s="237" t="s">
        <v>272</v>
      </c>
    </row>
    <row r="29" spans="1:13" ht="15">
      <c r="A29" s="240"/>
      <c r="B29" s="228" t="s">
        <v>1600</v>
      </c>
      <c r="C29" s="24">
        <v>0</v>
      </c>
      <c r="D29" s="24">
        <v>0</v>
      </c>
      <c r="E29" s="242"/>
      <c r="F29" s="242"/>
      <c r="G29" s="73"/>
      <c r="H29" s="242"/>
      <c r="I29" s="242"/>
      <c r="J29" s="24">
        <f t="shared" si="4"/>
        <v>0</v>
      </c>
      <c r="K29" s="244"/>
      <c r="L29" s="246"/>
      <c r="M29" s="238"/>
    </row>
    <row r="30" spans="1:13" ht="107.25" customHeight="1">
      <c r="A30" s="239" t="s">
        <v>1365</v>
      </c>
      <c r="B30" s="72" t="s">
        <v>1605</v>
      </c>
      <c r="C30" s="24">
        <v>32792.1644</v>
      </c>
      <c r="D30" s="24">
        <v>32792.1644</v>
      </c>
      <c r="E30" s="241">
        <v>195100</v>
      </c>
      <c r="F30" s="24">
        <v>42000</v>
      </c>
      <c r="G30" s="73">
        <v>780300</v>
      </c>
      <c r="H30" s="241">
        <v>0</v>
      </c>
      <c r="I30" s="241">
        <f>C30+C31+E30+G30</f>
        <v>2508192.1644</v>
      </c>
      <c r="J30" s="24">
        <f>D30+F30</f>
        <v>74792.16440000001</v>
      </c>
      <c r="K30" s="243">
        <f>J30</f>
        <v>74792.16440000001</v>
      </c>
      <c r="L30" s="245">
        <v>1</v>
      </c>
      <c r="M30" s="237" t="s">
        <v>273</v>
      </c>
    </row>
    <row r="31" spans="1:13" ht="15">
      <c r="A31" s="240"/>
      <c r="B31" s="228" t="s">
        <v>1600</v>
      </c>
      <c r="C31" s="24">
        <v>1500000</v>
      </c>
      <c r="D31" s="24">
        <v>1500000</v>
      </c>
      <c r="E31" s="242"/>
      <c r="F31" s="230">
        <v>158000</v>
      </c>
      <c r="G31" s="73"/>
      <c r="H31" s="242"/>
      <c r="I31" s="242"/>
      <c r="J31" s="24">
        <f>D31+F31+H31</f>
        <v>1658000</v>
      </c>
      <c r="K31" s="244">
        <v>0</v>
      </c>
      <c r="L31" s="246">
        <v>0</v>
      </c>
      <c r="M31" s="238"/>
    </row>
    <row r="32" spans="1:13" ht="63.75">
      <c r="A32" s="226" t="s">
        <v>1366</v>
      </c>
      <c r="B32" s="72" t="s">
        <v>1606</v>
      </c>
      <c r="C32" s="24">
        <v>0</v>
      </c>
      <c r="D32" s="24">
        <v>0</v>
      </c>
      <c r="E32" s="24">
        <v>0</v>
      </c>
      <c r="F32" s="24">
        <v>0</v>
      </c>
      <c r="G32" s="24">
        <v>0</v>
      </c>
      <c r="H32" s="24">
        <v>0</v>
      </c>
      <c r="I32" s="24">
        <f>C32+E32+G32</f>
        <v>0</v>
      </c>
      <c r="J32" s="24">
        <f>D32+F32+H32</f>
        <v>0</v>
      </c>
      <c r="K32" s="13">
        <v>0</v>
      </c>
      <c r="L32" s="87">
        <v>0</v>
      </c>
      <c r="M32" s="223" t="s">
        <v>319</v>
      </c>
    </row>
    <row r="33" spans="1:13" ht="15">
      <c r="A33" s="36"/>
      <c r="B33" s="8"/>
      <c r="C33" s="73"/>
      <c r="D33" s="73"/>
      <c r="E33" s="73"/>
      <c r="F33" s="73"/>
      <c r="G33" s="73"/>
      <c r="H33" s="73"/>
      <c r="I33" s="73"/>
      <c r="J33" s="73"/>
      <c r="K33" s="73"/>
      <c r="L33" s="192"/>
      <c r="M33" s="25"/>
    </row>
    <row r="34" spans="1:13" ht="37.5">
      <c r="A34" s="35" t="s">
        <v>1345</v>
      </c>
      <c r="B34" s="19" t="s">
        <v>1346</v>
      </c>
      <c r="C34" s="3">
        <v>0</v>
      </c>
      <c r="D34" s="3">
        <v>0</v>
      </c>
      <c r="E34" s="3">
        <v>0</v>
      </c>
      <c r="F34" s="3">
        <v>0</v>
      </c>
      <c r="G34" s="3">
        <v>0</v>
      </c>
      <c r="H34" s="3">
        <v>0</v>
      </c>
      <c r="I34" s="3">
        <v>0</v>
      </c>
      <c r="J34" s="3">
        <f>D34+F34+H34</f>
        <v>0</v>
      </c>
      <c r="K34" s="3">
        <v>0</v>
      </c>
      <c r="L34" s="58">
        <v>0</v>
      </c>
      <c r="M34" s="56">
        <v>0</v>
      </c>
    </row>
    <row r="35" spans="1:13" ht="15">
      <c r="A35" s="208"/>
      <c r="B35" s="59"/>
      <c r="C35" s="2">
        <v>0</v>
      </c>
      <c r="D35" s="2">
        <v>0</v>
      </c>
      <c r="E35" s="2">
        <v>0</v>
      </c>
      <c r="F35" s="2">
        <v>0</v>
      </c>
      <c r="G35" s="2">
        <v>0</v>
      </c>
      <c r="H35" s="2">
        <v>0</v>
      </c>
      <c r="I35" s="2">
        <v>0</v>
      </c>
      <c r="J35" s="2">
        <v>0</v>
      </c>
      <c r="K35" s="2">
        <v>0</v>
      </c>
      <c r="L35" s="20">
        <v>0</v>
      </c>
      <c r="M35" s="60"/>
    </row>
    <row r="36" spans="1:13" ht="15">
      <c r="A36" s="208"/>
      <c r="B36" s="59"/>
      <c r="C36" s="2"/>
      <c r="D36" s="2"/>
      <c r="E36" s="2"/>
      <c r="F36" s="2"/>
      <c r="G36" s="2"/>
      <c r="H36" s="2"/>
      <c r="I36" s="2"/>
      <c r="J36" s="2"/>
      <c r="K36" s="2"/>
      <c r="L36" s="20"/>
      <c r="M36" s="60"/>
    </row>
    <row r="37" spans="1:13" ht="57" thickBot="1">
      <c r="A37" s="220"/>
      <c r="B37" s="22" t="s">
        <v>1329</v>
      </c>
      <c r="C37" s="76"/>
      <c r="D37" s="76"/>
      <c r="E37" s="76"/>
      <c r="F37" s="76"/>
      <c r="G37" s="76"/>
      <c r="H37" s="76"/>
      <c r="I37" s="76"/>
      <c r="J37" s="76"/>
      <c r="K37" s="76"/>
      <c r="L37" s="86"/>
      <c r="M37" s="56"/>
    </row>
    <row r="38" spans="1:13" s="231" customFormat="1" ht="17.25" customHeight="1" thickBot="1" thickTop="1">
      <c r="A38" s="232" t="s">
        <v>1340</v>
      </c>
      <c r="B38" s="233" t="s">
        <v>1341</v>
      </c>
      <c r="C38" s="234">
        <f aca="true" t="shared" si="5" ref="C38:K38">C40</f>
        <v>6572570</v>
      </c>
      <c r="D38" s="234">
        <f t="shared" si="5"/>
        <v>6475409.2</v>
      </c>
      <c r="E38" s="234">
        <f t="shared" si="5"/>
        <v>17507900</v>
      </c>
      <c r="F38" s="234">
        <f t="shared" si="5"/>
        <v>2240000</v>
      </c>
      <c r="G38" s="234">
        <f t="shared" si="5"/>
        <v>193843300</v>
      </c>
      <c r="H38" s="234">
        <f t="shared" si="5"/>
        <v>189102690</v>
      </c>
      <c r="I38" s="234">
        <f t="shared" si="5"/>
        <v>217923770</v>
      </c>
      <c r="J38" s="234">
        <f t="shared" si="5"/>
        <v>197818099.2</v>
      </c>
      <c r="K38" s="234">
        <f t="shared" si="5"/>
        <v>244692068.89999998</v>
      </c>
      <c r="L38" s="235"/>
      <c r="M38" s="236"/>
    </row>
    <row r="39" spans="1:13" ht="15.75" thickTop="1">
      <c r="A39" s="209"/>
      <c r="B39" s="59" t="s">
        <v>1342</v>
      </c>
      <c r="C39" s="2"/>
      <c r="D39" s="2"/>
      <c r="E39" s="2"/>
      <c r="F39" s="2"/>
      <c r="G39" s="2"/>
      <c r="H39" s="2"/>
      <c r="I39" s="2"/>
      <c r="J39" s="2"/>
      <c r="K39" s="2"/>
      <c r="L39" s="20"/>
      <c r="M39" s="60"/>
    </row>
    <row r="40" spans="1:13" ht="15">
      <c r="A40" s="61" t="s">
        <v>1343</v>
      </c>
      <c r="B40" s="62" t="s">
        <v>1344</v>
      </c>
      <c r="C40" s="12">
        <f aca="true" t="shared" si="6" ref="C40:K40">C42+C53+C60+C55</f>
        <v>6572570</v>
      </c>
      <c r="D40" s="12">
        <f t="shared" si="6"/>
        <v>6475409.2</v>
      </c>
      <c r="E40" s="12">
        <f t="shared" si="6"/>
        <v>17507900</v>
      </c>
      <c r="F40" s="12">
        <f t="shared" si="6"/>
        <v>2240000</v>
      </c>
      <c r="G40" s="12">
        <f t="shared" si="6"/>
        <v>193843300</v>
      </c>
      <c r="H40" s="12">
        <f t="shared" si="6"/>
        <v>189102690</v>
      </c>
      <c r="I40" s="12">
        <f t="shared" si="6"/>
        <v>217923770</v>
      </c>
      <c r="J40" s="12">
        <f t="shared" si="6"/>
        <v>197818099.2</v>
      </c>
      <c r="K40" s="12">
        <f t="shared" si="6"/>
        <v>244692068.89999998</v>
      </c>
      <c r="L40" s="191"/>
      <c r="M40" s="63"/>
    </row>
    <row r="41" spans="1:13" ht="15">
      <c r="A41" s="61"/>
      <c r="B41" s="64" t="s">
        <v>1387</v>
      </c>
      <c r="C41" s="74"/>
      <c r="D41" s="74"/>
      <c r="E41" s="74"/>
      <c r="F41" s="74"/>
      <c r="G41" s="74"/>
      <c r="H41" s="74"/>
      <c r="I41" s="74"/>
      <c r="J41" s="13"/>
      <c r="K41" s="13"/>
      <c r="L41" s="87"/>
      <c r="M41" s="65"/>
    </row>
    <row r="42" spans="1:13" ht="63.75">
      <c r="A42" s="61"/>
      <c r="B42" s="66" t="s">
        <v>1570</v>
      </c>
      <c r="C42" s="73">
        <f>C43+C46+C47</f>
        <v>6130930</v>
      </c>
      <c r="D42" s="73">
        <f aca="true" t="shared" si="7" ref="D42:K42">D43+D46+D47</f>
        <v>6130930</v>
      </c>
      <c r="E42" s="73">
        <f t="shared" si="7"/>
        <v>4077200</v>
      </c>
      <c r="F42" s="73">
        <f t="shared" si="7"/>
        <v>2240000</v>
      </c>
      <c r="G42" s="73">
        <f t="shared" si="7"/>
        <v>142116400</v>
      </c>
      <c r="H42" s="73">
        <f t="shared" si="7"/>
        <v>133367082</v>
      </c>
      <c r="I42" s="73">
        <f t="shared" si="7"/>
        <v>152324530</v>
      </c>
      <c r="J42" s="73">
        <f t="shared" si="7"/>
        <v>141738012</v>
      </c>
      <c r="K42" s="73">
        <f t="shared" si="7"/>
        <v>181714435.79999998</v>
      </c>
      <c r="L42" s="192"/>
      <c r="M42" s="25"/>
    </row>
    <row r="43" spans="1:13" ht="276" customHeight="1">
      <c r="A43" s="67"/>
      <c r="B43" s="68" t="s">
        <v>1571</v>
      </c>
      <c r="C43" s="73"/>
      <c r="D43" s="73"/>
      <c r="E43" s="73"/>
      <c r="F43" s="73"/>
      <c r="G43" s="73">
        <v>25409900</v>
      </c>
      <c r="H43" s="73">
        <v>24550423</v>
      </c>
      <c r="I43" s="73">
        <f>C43+E43+G43</f>
        <v>25409900</v>
      </c>
      <c r="J43" s="73">
        <f>H43+F43+D43</f>
        <v>24550423</v>
      </c>
      <c r="K43" s="73">
        <v>32113028.6</v>
      </c>
      <c r="L43" s="192"/>
      <c r="M43" s="25" t="s">
        <v>325</v>
      </c>
    </row>
    <row r="44" spans="1:13" ht="15">
      <c r="A44" s="67"/>
      <c r="B44" s="69" t="s">
        <v>1342</v>
      </c>
      <c r="C44" s="73"/>
      <c r="D44" s="73"/>
      <c r="E44" s="73"/>
      <c r="F44" s="73"/>
      <c r="G44" s="73"/>
      <c r="H44" s="73"/>
      <c r="I44" s="73"/>
      <c r="J44" s="73"/>
      <c r="K44" s="73"/>
      <c r="L44" s="192"/>
      <c r="M44" s="25"/>
    </row>
    <row r="45" spans="1:13" ht="296.25" customHeight="1">
      <c r="A45" s="67"/>
      <c r="B45" s="70" t="s">
        <v>1572</v>
      </c>
      <c r="C45" s="73"/>
      <c r="D45" s="73"/>
      <c r="E45" s="73"/>
      <c r="F45" s="73"/>
      <c r="G45" s="73">
        <v>7243200</v>
      </c>
      <c r="H45" s="73">
        <v>8753690</v>
      </c>
      <c r="I45" s="73">
        <f>C45+E45+G45</f>
        <v>7243200</v>
      </c>
      <c r="J45" s="73">
        <f>H45+F45+D45</f>
        <v>8753690</v>
      </c>
      <c r="K45" s="73">
        <v>10842194</v>
      </c>
      <c r="L45" s="192">
        <v>0.251</v>
      </c>
      <c r="M45" s="25" t="s">
        <v>326</v>
      </c>
    </row>
    <row r="46" spans="1:13" ht="254.25" customHeight="1">
      <c r="A46" s="67"/>
      <c r="B46" s="68" t="s">
        <v>1573</v>
      </c>
      <c r="C46" s="73"/>
      <c r="D46" s="73"/>
      <c r="E46" s="73"/>
      <c r="F46" s="73"/>
      <c r="G46" s="73">
        <v>116206500</v>
      </c>
      <c r="H46" s="73">
        <v>108816659</v>
      </c>
      <c r="I46" s="73">
        <f>C46+E46+G46</f>
        <v>116206500</v>
      </c>
      <c r="J46" s="73">
        <f>H46+F46+D46</f>
        <v>108816659</v>
      </c>
      <c r="K46" s="73">
        <v>141319929.5</v>
      </c>
      <c r="L46" s="192"/>
      <c r="M46" s="25" t="s">
        <v>327</v>
      </c>
    </row>
    <row r="47" spans="1:13" ht="38.25">
      <c r="A47" s="67"/>
      <c r="B47" s="66" t="s">
        <v>1574</v>
      </c>
      <c r="C47" s="73">
        <f>C49+C50+C51+C52</f>
        <v>6130930</v>
      </c>
      <c r="D47" s="73">
        <f aca="true" t="shared" si="8" ref="D47:K47">D49+D50+D51+D52</f>
        <v>6130930</v>
      </c>
      <c r="E47" s="73">
        <f t="shared" si="8"/>
        <v>4077200</v>
      </c>
      <c r="F47" s="73">
        <f t="shared" si="8"/>
        <v>2240000</v>
      </c>
      <c r="G47" s="73">
        <f t="shared" si="8"/>
        <v>500000</v>
      </c>
      <c r="H47" s="73">
        <f t="shared" si="8"/>
        <v>0</v>
      </c>
      <c r="I47" s="73">
        <f t="shared" si="8"/>
        <v>10708130</v>
      </c>
      <c r="J47" s="73">
        <f t="shared" si="8"/>
        <v>8370930</v>
      </c>
      <c r="K47" s="73">
        <f t="shared" si="8"/>
        <v>8281477.7</v>
      </c>
      <c r="L47" s="192"/>
      <c r="M47" s="25"/>
    </row>
    <row r="48" spans="1:13" ht="15">
      <c r="A48" s="61"/>
      <c r="B48" s="69" t="s">
        <v>1342</v>
      </c>
      <c r="C48" s="73"/>
      <c r="D48" s="73"/>
      <c r="E48" s="73"/>
      <c r="F48" s="73"/>
      <c r="G48" s="73"/>
      <c r="H48" s="73"/>
      <c r="I48" s="73"/>
      <c r="J48" s="73"/>
      <c r="K48" s="73"/>
      <c r="L48" s="192"/>
      <c r="M48" s="25"/>
    </row>
    <row r="49" spans="1:13" ht="178.5">
      <c r="A49" s="67"/>
      <c r="B49" s="69" t="s">
        <v>1575</v>
      </c>
      <c r="C49" s="73">
        <v>6130930</v>
      </c>
      <c r="D49" s="73">
        <v>6130930</v>
      </c>
      <c r="E49" s="73">
        <v>2240000</v>
      </c>
      <c r="F49" s="73">
        <v>2240000</v>
      </c>
      <c r="G49" s="73">
        <v>0</v>
      </c>
      <c r="H49" s="73">
        <v>0</v>
      </c>
      <c r="I49" s="73">
        <f>C49+E49+G49</f>
        <v>8370930</v>
      </c>
      <c r="J49" s="73">
        <f>D49+F49+H49</f>
        <v>8370930</v>
      </c>
      <c r="K49" s="73">
        <v>8281477.7</v>
      </c>
      <c r="L49" s="192">
        <v>0.284</v>
      </c>
      <c r="M49" s="25" t="s">
        <v>328</v>
      </c>
    </row>
    <row r="50" spans="1:13" ht="114.75">
      <c r="A50" s="67"/>
      <c r="B50" s="69" t="s">
        <v>320</v>
      </c>
      <c r="C50" s="73"/>
      <c r="D50" s="73"/>
      <c r="E50" s="73"/>
      <c r="F50" s="73"/>
      <c r="G50" s="73">
        <v>500000</v>
      </c>
      <c r="H50" s="73">
        <v>0</v>
      </c>
      <c r="I50" s="73">
        <f>C50+E50+G50</f>
        <v>500000</v>
      </c>
      <c r="J50" s="73">
        <v>0</v>
      </c>
      <c r="K50" s="73"/>
      <c r="L50" s="192"/>
      <c r="M50" s="88" t="s">
        <v>329</v>
      </c>
    </row>
    <row r="51" spans="1:13" ht="89.25">
      <c r="A51" s="67"/>
      <c r="B51" s="69" t="s">
        <v>1576</v>
      </c>
      <c r="C51" s="73"/>
      <c r="D51" s="73"/>
      <c r="E51" s="73"/>
      <c r="F51" s="73"/>
      <c r="G51" s="73">
        <v>0</v>
      </c>
      <c r="H51" s="73"/>
      <c r="I51" s="73">
        <f>C51+E51+G51</f>
        <v>0</v>
      </c>
      <c r="J51" s="73"/>
      <c r="K51" s="73"/>
      <c r="L51" s="192"/>
      <c r="M51" s="88" t="s">
        <v>321</v>
      </c>
    </row>
    <row r="52" spans="1:13" ht="89.25">
      <c r="A52" s="67"/>
      <c r="B52" s="68" t="s">
        <v>1577</v>
      </c>
      <c r="C52" s="73"/>
      <c r="D52" s="73"/>
      <c r="E52" s="73">
        <v>1837200</v>
      </c>
      <c r="F52" s="73"/>
      <c r="G52" s="73"/>
      <c r="H52" s="73"/>
      <c r="I52" s="73">
        <f>C52+E52+G52</f>
        <v>1837200</v>
      </c>
      <c r="J52" s="73"/>
      <c r="K52" s="73"/>
      <c r="L52" s="192">
        <f>K52/I52</f>
        <v>0</v>
      </c>
      <c r="M52" s="25" t="s">
        <v>322</v>
      </c>
    </row>
    <row r="53" spans="1:13" ht="38.25">
      <c r="A53" s="67"/>
      <c r="B53" s="66" t="s">
        <v>1578</v>
      </c>
      <c r="C53" s="73"/>
      <c r="D53" s="73"/>
      <c r="E53" s="73">
        <f>E54</f>
        <v>2676200</v>
      </c>
      <c r="F53" s="73">
        <f aca="true" t="shared" si="9" ref="F53:K53">F54</f>
        <v>0</v>
      </c>
      <c r="G53" s="73">
        <f t="shared" si="9"/>
        <v>11833000</v>
      </c>
      <c r="H53" s="73">
        <f t="shared" si="9"/>
        <v>11960320</v>
      </c>
      <c r="I53" s="73">
        <f t="shared" si="9"/>
        <v>14509200</v>
      </c>
      <c r="J53" s="73">
        <f t="shared" si="9"/>
        <v>11960320</v>
      </c>
      <c r="K53" s="73">
        <f t="shared" si="9"/>
        <v>12975221</v>
      </c>
      <c r="L53" s="192"/>
      <c r="M53" s="88"/>
    </row>
    <row r="54" spans="1:13" ht="76.5">
      <c r="A54" s="67"/>
      <c r="B54" s="69" t="s">
        <v>1579</v>
      </c>
      <c r="C54" s="73"/>
      <c r="D54" s="73"/>
      <c r="E54" s="73">
        <v>2676200</v>
      </c>
      <c r="F54" s="73">
        <v>0</v>
      </c>
      <c r="G54" s="73">
        <v>11833000</v>
      </c>
      <c r="H54" s="73">
        <v>11960320</v>
      </c>
      <c r="I54" s="73">
        <f>C54+E54+G54</f>
        <v>14509200</v>
      </c>
      <c r="J54" s="73">
        <f>H54+F54+D54</f>
        <v>11960320</v>
      </c>
      <c r="K54" s="73">
        <v>12975221</v>
      </c>
      <c r="L54" s="192"/>
      <c r="M54" s="88" t="s">
        <v>330</v>
      </c>
    </row>
    <row r="55" spans="1:13" ht="51">
      <c r="A55" s="61"/>
      <c r="B55" s="69" t="s">
        <v>1580</v>
      </c>
      <c r="C55" s="73"/>
      <c r="D55" s="73"/>
      <c r="E55" s="73">
        <f>E56+E59</f>
        <v>10754500</v>
      </c>
      <c r="F55" s="73">
        <f aca="true" t="shared" si="10" ref="F55:K55">F56+F59</f>
        <v>0</v>
      </c>
      <c r="G55" s="73">
        <f t="shared" si="10"/>
        <v>33050600</v>
      </c>
      <c r="H55" s="73">
        <f t="shared" si="10"/>
        <v>37086615</v>
      </c>
      <c r="I55" s="73">
        <f t="shared" si="10"/>
        <v>43805100</v>
      </c>
      <c r="J55" s="73">
        <f t="shared" si="10"/>
        <v>37086615</v>
      </c>
      <c r="K55" s="73">
        <f t="shared" si="10"/>
        <v>41276512.8</v>
      </c>
      <c r="L55" s="192"/>
      <c r="M55" s="25"/>
    </row>
    <row r="56" spans="1:13" ht="144.75" customHeight="1">
      <c r="A56" s="67"/>
      <c r="B56" s="69" t="s">
        <v>1581</v>
      </c>
      <c r="C56" s="73"/>
      <c r="D56" s="73"/>
      <c r="E56" s="73">
        <f aca="true" t="shared" si="11" ref="E56:K56">E58</f>
        <v>10754500</v>
      </c>
      <c r="F56" s="73">
        <f t="shared" si="11"/>
        <v>0</v>
      </c>
      <c r="G56" s="73">
        <f t="shared" si="11"/>
        <v>103250</v>
      </c>
      <c r="H56" s="73">
        <f t="shared" si="11"/>
        <v>83457</v>
      </c>
      <c r="I56" s="73">
        <f t="shared" si="11"/>
        <v>10857750</v>
      </c>
      <c r="J56" s="73">
        <f t="shared" si="11"/>
        <v>83457</v>
      </c>
      <c r="K56" s="73">
        <f t="shared" si="11"/>
        <v>150562.8</v>
      </c>
      <c r="L56" s="192"/>
      <c r="M56" s="25"/>
    </row>
    <row r="57" spans="1:13" ht="15">
      <c r="A57" s="67"/>
      <c r="B57" s="66" t="s">
        <v>1342</v>
      </c>
      <c r="C57" s="73"/>
      <c r="D57" s="73"/>
      <c r="E57" s="73"/>
      <c r="F57" s="73"/>
      <c r="G57" s="73"/>
      <c r="H57" s="73"/>
      <c r="I57" s="73"/>
      <c r="J57" s="73"/>
      <c r="K57" s="73"/>
      <c r="L57" s="192"/>
      <c r="M57" s="25"/>
    </row>
    <row r="58" spans="1:13" ht="40.5" customHeight="1">
      <c r="A58" s="67"/>
      <c r="B58" s="66" t="s">
        <v>1582</v>
      </c>
      <c r="C58" s="73"/>
      <c r="D58" s="73"/>
      <c r="E58" s="73">
        <v>10754500</v>
      </c>
      <c r="F58" s="73">
        <v>0</v>
      </c>
      <c r="G58" s="73">
        <v>103250</v>
      </c>
      <c r="H58" s="73">
        <v>83457</v>
      </c>
      <c r="I58" s="73">
        <f>C58+E58+G58</f>
        <v>10857750</v>
      </c>
      <c r="J58" s="73">
        <f>D58+F58+H58</f>
        <v>83457</v>
      </c>
      <c r="K58" s="73">
        <v>150562.8</v>
      </c>
      <c r="L58" s="192">
        <f>K58/I58</f>
        <v>0.013866850866892311</v>
      </c>
      <c r="M58" s="25" t="s">
        <v>331</v>
      </c>
    </row>
    <row r="59" spans="1:13" ht="38.25">
      <c r="A59" s="61"/>
      <c r="B59" s="68" t="s">
        <v>1583</v>
      </c>
      <c r="C59" s="73"/>
      <c r="D59" s="73"/>
      <c r="E59" s="73"/>
      <c r="F59" s="73"/>
      <c r="G59" s="73">
        <v>32947350</v>
      </c>
      <c r="H59" s="73">
        <v>37003158</v>
      </c>
      <c r="I59" s="73">
        <f>C59+E59+G59</f>
        <v>32947350</v>
      </c>
      <c r="J59" s="73">
        <f>H59+F59+D59</f>
        <v>37003158</v>
      </c>
      <c r="K59" s="73">
        <v>41125950</v>
      </c>
      <c r="L59" s="192"/>
      <c r="M59" s="25" t="s">
        <v>332</v>
      </c>
    </row>
    <row r="60" spans="1:13" ht="38.25">
      <c r="A60" s="61"/>
      <c r="B60" s="66" t="s">
        <v>1584</v>
      </c>
      <c r="C60" s="73">
        <f>C61+C64+C67</f>
        <v>441640</v>
      </c>
      <c r="D60" s="73">
        <f>D61+D64+D67</f>
        <v>344479.2</v>
      </c>
      <c r="E60" s="73"/>
      <c r="F60" s="73"/>
      <c r="G60" s="73">
        <f>G61+G64+G67</f>
        <v>6843300</v>
      </c>
      <c r="H60" s="73">
        <f>H61+H64+H67</f>
        <v>6688673</v>
      </c>
      <c r="I60" s="73">
        <f>I61+I64+I67</f>
        <v>7284940</v>
      </c>
      <c r="J60" s="73">
        <f>J61+J64+J67</f>
        <v>7033152.2</v>
      </c>
      <c r="K60" s="73">
        <f>K61+K64+K67</f>
        <v>8725899.3</v>
      </c>
      <c r="L60" s="192"/>
      <c r="M60" s="88"/>
    </row>
    <row r="61" spans="1:13" ht="38.25">
      <c r="A61" s="67"/>
      <c r="B61" s="69" t="s">
        <v>1585</v>
      </c>
      <c r="C61" s="73"/>
      <c r="D61" s="73"/>
      <c r="E61" s="73"/>
      <c r="F61" s="73"/>
      <c r="G61" s="73">
        <f>G63</f>
        <v>531000</v>
      </c>
      <c r="H61" s="73">
        <f>H63</f>
        <v>378975</v>
      </c>
      <c r="I61" s="73">
        <f>I63</f>
        <v>531000</v>
      </c>
      <c r="J61" s="73">
        <f>J63</f>
        <v>378975</v>
      </c>
      <c r="K61" s="73">
        <f>K63</f>
        <v>646605.8</v>
      </c>
      <c r="L61" s="192"/>
      <c r="M61" s="88"/>
    </row>
    <row r="62" spans="1:13" ht="134.25" customHeight="1">
      <c r="A62" s="67"/>
      <c r="B62" s="69" t="s">
        <v>1342</v>
      </c>
      <c r="C62" s="73"/>
      <c r="D62" s="73"/>
      <c r="E62" s="73"/>
      <c r="F62" s="73"/>
      <c r="G62" s="73"/>
      <c r="H62" s="73"/>
      <c r="I62" s="73"/>
      <c r="J62" s="73"/>
      <c r="K62" s="73"/>
      <c r="L62" s="192"/>
      <c r="M62" s="25"/>
    </row>
    <row r="63" spans="1:13" ht="45.75" customHeight="1">
      <c r="A63" s="67"/>
      <c r="B63" s="66" t="s">
        <v>1586</v>
      </c>
      <c r="C63" s="73"/>
      <c r="D63" s="73"/>
      <c r="E63" s="73"/>
      <c r="F63" s="73"/>
      <c r="G63" s="73">
        <v>531000</v>
      </c>
      <c r="H63" s="73">
        <v>378975</v>
      </c>
      <c r="I63" s="73">
        <f>G63</f>
        <v>531000</v>
      </c>
      <c r="J63" s="73">
        <f>H63</f>
        <v>378975</v>
      </c>
      <c r="K63" s="73">
        <v>646605.8</v>
      </c>
      <c r="L63" s="192"/>
      <c r="M63" s="25" t="s">
        <v>333</v>
      </c>
    </row>
    <row r="64" spans="1:13" ht="48.75" customHeight="1">
      <c r="A64" s="61"/>
      <c r="B64" s="66" t="s">
        <v>1587</v>
      </c>
      <c r="C64" s="73"/>
      <c r="D64" s="73"/>
      <c r="E64" s="73"/>
      <c r="F64" s="73"/>
      <c r="G64" s="73">
        <f>G66</f>
        <v>6018000</v>
      </c>
      <c r="H64" s="73">
        <f>H66</f>
        <v>6303884</v>
      </c>
      <c r="I64" s="73">
        <f>I66</f>
        <v>6018000</v>
      </c>
      <c r="J64" s="73">
        <f>J66</f>
        <v>6303884</v>
      </c>
      <c r="K64" s="73">
        <f>K66</f>
        <v>7729000</v>
      </c>
      <c r="L64" s="192"/>
      <c r="M64" s="25"/>
    </row>
    <row r="65" spans="1:13" ht="15">
      <c r="A65" s="67"/>
      <c r="B65" s="68" t="s">
        <v>1342</v>
      </c>
      <c r="C65" s="73"/>
      <c r="D65" s="73"/>
      <c r="E65" s="73"/>
      <c r="F65" s="73"/>
      <c r="G65" s="73"/>
      <c r="H65" s="73"/>
      <c r="I65" s="73"/>
      <c r="J65" s="73"/>
      <c r="K65" s="73"/>
      <c r="L65" s="192"/>
      <c r="M65" s="25"/>
    </row>
    <row r="66" spans="1:13" ht="89.25">
      <c r="A66" s="67"/>
      <c r="B66" s="68" t="s">
        <v>1588</v>
      </c>
      <c r="C66" s="3"/>
      <c r="D66" s="3"/>
      <c r="E66" s="3"/>
      <c r="F66" s="3"/>
      <c r="G66" s="3">
        <v>6018000</v>
      </c>
      <c r="H66" s="3">
        <v>6303884</v>
      </c>
      <c r="I66" s="3">
        <f>C66+E66+G66</f>
        <v>6018000</v>
      </c>
      <c r="J66" s="3">
        <f>H66</f>
        <v>6303884</v>
      </c>
      <c r="K66" s="3">
        <v>7729000</v>
      </c>
      <c r="L66" s="83">
        <v>0.236</v>
      </c>
      <c r="M66" s="89" t="s">
        <v>334</v>
      </c>
    </row>
    <row r="67" spans="1:13" ht="38.25">
      <c r="A67" s="67"/>
      <c r="B67" s="69" t="s">
        <v>1589</v>
      </c>
      <c r="C67" s="172">
        <f>C68+C69+C70+C71+C72+C73+C74+C75+C76+C77</f>
        <v>441640</v>
      </c>
      <c r="D67" s="76">
        <f aca="true" t="shared" si="12" ref="D67:K67">D68+D69+D70+D71+D72+D73+D74+D75+D76+D77</f>
        <v>344479.2</v>
      </c>
      <c r="E67" s="76"/>
      <c r="F67" s="76"/>
      <c r="G67" s="76">
        <f t="shared" si="12"/>
        <v>294300</v>
      </c>
      <c r="H67" s="76">
        <f t="shared" si="12"/>
        <v>5814</v>
      </c>
      <c r="I67" s="76">
        <f t="shared" si="12"/>
        <v>735940</v>
      </c>
      <c r="J67" s="76">
        <f>D67+H67</f>
        <v>350293.2</v>
      </c>
      <c r="K67" s="76">
        <f t="shared" si="12"/>
        <v>350293.5</v>
      </c>
      <c r="L67" s="83">
        <f>K67/I67</f>
        <v>0.47598105823844333</v>
      </c>
      <c r="M67" s="89"/>
    </row>
    <row r="68" spans="1:13" ht="114.75">
      <c r="A68" s="61"/>
      <c r="B68" s="69" t="s">
        <v>1590</v>
      </c>
      <c r="C68" s="73">
        <v>441640</v>
      </c>
      <c r="D68" s="73">
        <v>344479.2</v>
      </c>
      <c r="E68" s="73"/>
      <c r="F68" s="73"/>
      <c r="G68" s="73">
        <v>17900</v>
      </c>
      <c r="H68" s="73">
        <v>5814</v>
      </c>
      <c r="I68" s="73">
        <f>C68+E68+G68</f>
        <v>459540</v>
      </c>
      <c r="J68" s="73">
        <f>D68+F68+H68</f>
        <v>350293.2</v>
      </c>
      <c r="K68" s="73">
        <v>350293.5</v>
      </c>
      <c r="L68" s="192">
        <f>K68/I68</f>
        <v>0.7622698785742263</v>
      </c>
      <c r="M68" s="25" t="s">
        <v>335</v>
      </c>
    </row>
    <row r="69" spans="1:13" ht="264.75" customHeight="1">
      <c r="A69" s="61"/>
      <c r="B69" s="70" t="s">
        <v>1591</v>
      </c>
      <c r="C69" s="73"/>
      <c r="D69" s="73"/>
      <c r="E69" s="73"/>
      <c r="F69" s="73"/>
      <c r="G69" s="73">
        <v>40500</v>
      </c>
      <c r="H69" s="73">
        <v>0</v>
      </c>
      <c r="I69" s="73">
        <f aca="true" t="shared" si="13" ref="I69:I77">C69+E69+G69</f>
        <v>40500</v>
      </c>
      <c r="J69" s="73">
        <v>0</v>
      </c>
      <c r="K69" s="73">
        <v>0</v>
      </c>
      <c r="L69" s="192">
        <v>0</v>
      </c>
      <c r="M69" s="25" t="s">
        <v>323</v>
      </c>
    </row>
    <row r="70" spans="1:13" ht="51">
      <c r="A70" s="67"/>
      <c r="B70" s="66" t="s">
        <v>1592</v>
      </c>
      <c r="C70" s="3"/>
      <c r="D70" s="3"/>
      <c r="E70" s="3"/>
      <c r="F70" s="3"/>
      <c r="G70" s="3">
        <v>15000</v>
      </c>
      <c r="H70" s="3">
        <v>0</v>
      </c>
      <c r="I70" s="3">
        <f t="shared" si="13"/>
        <v>15000</v>
      </c>
      <c r="J70" s="3">
        <v>0</v>
      </c>
      <c r="K70" s="3">
        <v>0</v>
      </c>
      <c r="L70" s="58">
        <v>0</v>
      </c>
      <c r="M70" s="25"/>
    </row>
    <row r="71" spans="1:13" ht="38.25">
      <c r="A71" s="67"/>
      <c r="B71" s="69" t="s">
        <v>1593</v>
      </c>
      <c r="C71" s="73"/>
      <c r="D71" s="73"/>
      <c r="E71" s="73"/>
      <c r="F71" s="73"/>
      <c r="G71" s="73">
        <v>22000</v>
      </c>
      <c r="H71" s="73">
        <v>0</v>
      </c>
      <c r="I71" s="73">
        <f t="shared" si="13"/>
        <v>22000</v>
      </c>
      <c r="J71" s="73">
        <v>0</v>
      </c>
      <c r="K71" s="73">
        <v>0</v>
      </c>
      <c r="L71" s="192">
        <v>0</v>
      </c>
      <c r="M71" s="25"/>
    </row>
    <row r="72" spans="1:13" ht="38.25">
      <c r="A72" s="61"/>
      <c r="B72" s="70" t="s">
        <v>1594</v>
      </c>
      <c r="C72" s="73"/>
      <c r="D72" s="73"/>
      <c r="E72" s="73"/>
      <c r="F72" s="73"/>
      <c r="G72" s="73">
        <v>32000</v>
      </c>
      <c r="H72" s="73">
        <v>0</v>
      </c>
      <c r="I72" s="73">
        <f t="shared" si="13"/>
        <v>32000</v>
      </c>
      <c r="J72" s="73">
        <v>0</v>
      </c>
      <c r="K72" s="73">
        <v>0</v>
      </c>
      <c r="L72" s="192">
        <v>0</v>
      </c>
      <c r="M72" s="25"/>
    </row>
    <row r="73" spans="1:13" ht="38.25">
      <c r="A73" s="67"/>
      <c r="B73" s="66" t="s">
        <v>1595</v>
      </c>
      <c r="C73" s="73"/>
      <c r="D73" s="73"/>
      <c r="E73" s="73"/>
      <c r="F73" s="73"/>
      <c r="G73" s="73">
        <v>47400</v>
      </c>
      <c r="H73" s="73">
        <v>0</v>
      </c>
      <c r="I73" s="73">
        <f t="shared" si="13"/>
        <v>47400</v>
      </c>
      <c r="J73" s="73">
        <v>0</v>
      </c>
      <c r="K73" s="73">
        <v>0</v>
      </c>
      <c r="L73" s="192">
        <v>0</v>
      </c>
      <c r="M73" s="25"/>
    </row>
    <row r="74" spans="1:13" ht="38.25">
      <c r="A74" s="67"/>
      <c r="B74" s="70" t="s">
        <v>1596</v>
      </c>
      <c r="C74" s="73"/>
      <c r="D74" s="73"/>
      <c r="E74" s="73"/>
      <c r="F74" s="73"/>
      <c r="G74" s="73">
        <v>23300</v>
      </c>
      <c r="H74" s="73">
        <v>0</v>
      </c>
      <c r="I74" s="73">
        <f t="shared" si="13"/>
        <v>23300</v>
      </c>
      <c r="J74" s="73">
        <v>0</v>
      </c>
      <c r="K74" s="73">
        <v>0</v>
      </c>
      <c r="L74" s="192">
        <v>0</v>
      </c>
      <c r="M74" s="25"/>
    </row>
    <row r="75" spans="1:13" ht="38.25">
      <c r="A75" s="219"/>
      <c r="B75" s="70" t="s">
        <v>1597</v>
      </c>
      <c r="C75" s="73"/>
      <c r="D75" s="73"/>
      <c r="E75" s="73"/>
      <c r="F75" s="73"/>
      <c r="G75" s="73">
        <v>35200</v>
      </c>
      <c r="H75" s="73">
        <v>0</v>
      </c>
      <c r="I75" s="73">
        <f t="shared" si="13"/>
        <v>35200</v>
      </c>
      <c r="J75" s="73">
        <v>0</v>
      </c>
      <c r="K75" s="73">
        <v>0</v>
      </c>
      <c r="L75" s="192">
        <v>0</v>
      </c>
      <c r="M75" s="25"/>
    </row>
    <row r="76" spans="1:13" ht="38.25">
      <c r="A76" s="219"/>
      <c r="B76" s="70" t="s">
        <v>1598</v>
      </c>
      <c r="C76" s="73"/>
      <c r="D76" s="73"/>
      <c r="E76" s="73"/>
      <c r="F76" s="73"/>
      <c r="G76" s="73">
        <v>45000</v>
      </c>
      <c r="H76" s="73">
        <v>0</v>
      </c>
      <c r="I76" s="73">
        <f t="shared" si="13"/>
        <v>45000</v>
      </c>
      <c r="J76" s="73">
        <v>0</v>
      </c>
      <c r="K76" s="73">
        <v>0</v>
      </c>
      <c r="L76" s="192">
        <v>0</v>
      </c>
      <c r="M76" s="25"/>
    </row>
    <row r="77" spans="1:13" ht="38.25">
      <c r="A77" s="219"/>
      <c r="B77" s="70" t="s">
        <v>1599</v>
      </c>
      <c r="C77" s="73"/>
      <c r="D77" s="73"/>
      <c r="E77" s="73"/>
      <c r="F77" s="73"/>
      <c r="G77" s="73">
        <v>16000</v>
      </c>
      <c r="H77" s="73">
        <v>0</v>
      </c>
      <c r="I77" s="73">
        <f t="shared" si="13"/>
        <v>16000</v>
      </c>
      <c r="J77" s="73">
        <v>0</v>
      </c>
      <c r="K77" s="73">
        <v>0</v>
      </c>
      <c r="L77" s="192">
        <v>0</v>
      </c>
      <c r="M77" s="25"/>
    </row>
    <row r="78" spans="1:13" ht="15">
      <c r="A78" s="210"/>
      <c r="B78" s="41"/>
      <c r="C78" s="173"/>
      <c r="D78" s="173"/>
      <c r="E78" s="173"/>
      <c r="F78" s="173"/>
      <c r="G78" s="173"/>
      <c r="H78" s="173"/>
      <c r="I78" s="173"/>
      <c r="J78" s="173"/>
      <c r="K78" s="174"/>
      <c r="L78" s="193"/>
      <c r="M78" s="90"/>
    </row>
    <row r="79" spans="1:13" ht="37.5">
      <c r="A79" s="208"/>
      <c r="B79" s="19" t="s">
        <v>1386</v>
      </c>
      <c r="C79" s="2"/>
      <c r="D79" s="2"/>
      <c r="E79" s="3"/>
      <c r="F79" s="2"/>
      <c r="G79" s="2"/>
      <c r="H79" s="2"/>
      <c r="I79" s="3"/>
      <c r="J79" s="3"/>
      <c r="K79" s="2"/>
      <c r="L79" s="20"/>
      <c r="M79" s="60"/>
    </row>
    <row r="80" spans="1:13" ht="25.5">
      <c r="A80" s="211">
        <v>1</v>
      </c>
      <c r="B80" s="39" t="s">
        <v>318</v>
      </c>
      <c r="C80" s="173">
        <f aca="true" t="shared" si="14" ref="C80:K80">C82+C1032</f>
        <v>146133523.4</v>
      </c>
      <c r="D80" s="173">
        <f t="shared" si="14"/>
        <v>144933861.56602</v>
      </c>
      <c r="E80" s="173">
        <f t="shared" si="14"/>
        <v>1321897.8599999999</v>
      </c>
      <c r="F80" s="173">
        <f t="shared" si="14"/>
        <v>1276379.29</v>
      </c>
      <c r="G80" s="3">
        <f t="shared" si="14"/>
        <v>0</v>
      </c>
      <c r="H80" s="173">
        <f t="shared" si="14"/>
        <v>0</v>
      </c>
      <c r="I80" s="173">
        <f t="shared" si="14"/>
        <v>147455421.26000002</v>
      </c>
      <c r="J80" s="173">
        <f t="shared" si="14"/>
        <v>146210240.85602</v>
      </c>
      <c r="K80" s="173">
        <f t="shared" si="14"/>
        <v>106214745.37300003</v>
      </c>
      <c r="L80" s="193"/>
      <c r="M80" s="90" t="s">
        <v>533</v>
      </c>
    </row>
    <row r="81" spans="1:13" ht="15">
      <c r="A81" s="211"/>
      <c r="B81" s="39" t="s">
        <v>1342</v>
      </c>
      <c r="C81" s="173"/>
      <c r="D81" s="173"/>
      <c r="E81" s="173"/>
      <c r="F81" s="173"/>
      <c r="G81" s="173"/>
      <c r="H81" s="173"/>
      <c r="I81" s="173"/>
      <c r="J81" s="173"/>
      <c r="K81" s="173"/>
      <c r="L81" s="193"/>
      <c r="M81" s="90"/>
    </row>
    <row r="82" spans="1:13" ht="25.5">
      <c r="A82" s="211">
        <v>2</v>
      </c>
      <c r="B82" s="39" t="s">
        <v>317</v>
      </c>
      <c r="C82" s="173">
        <f aca="true" t="shared" si="15" ref="C82:K82">C84+C300+C740+C744+C781</f>
        <v>133254331.4</v>
      </c>
      <c r="D82" s="173">
        <f t="shared" si="15"/>
        <v>132054669.56602001</v>
      </c>
      <c r="E82" s="173">
        <f t="shared" si="15"/>
        <v>0</v>
      </c>
      <c r="F82" s="173">
        <f t="shared" si="15"/>
        <v>0</v>
      </c>
      <c r="G82" s="3">
        <f t="shared" si="15"/>
        <v>0</v>
      </c>
      <c r="H82" s="173">
        <f t="shared" si="15"/>
        <v>0</v>
      </c>
      <c r="I82" s="173">
        <f t="shared" si="15"/>
        <v>133254331.4</v>
      </c>
      <c r="J82" s="173">
        <f t="shared" si="15"/>
        <v>132054669.56602001</v>
      </c>
      <c r="K82" s="173">
        <f t="shared" si="15"/>
        <v>98369737.40500003</v>
      </c>
      <c r="L82" s="193"/>
      <c r="M82" s="90" t="s">
        <v>125</v>
      </c>
    </row>
    <row r="83" spans="1:13" ht="15">
      <c r="A83" s="210"/>
      <c r="B83" s="39" t="s">
        <v>1342</v>
      </c>
      <c r="C83" s="173"/>
      <c r="D83" s="173"/>
      <c r="E83" s="173"/>
      <c r="F83" s="173"/>
      <c r="G83" s="173"/>
      <c r="H83" s="173"/>
      <c r="I83" s="173"/>
      <c r="J83" s="173"/>
      <c r="K83" s="173"/>
      <c r="L83" s="193"/>
      <c r="M83" s="90"/>
    </row>
    <row r="84" spans="1:13" ht="25.5">
      <c r="A84" s="211" t="s">
        <v>1362</v>
      </c>
      <c r="B84" s="40" t="s">
        <v>1607</v>
      </c>
      <c r="C84" s="173">
        <f aca="true" t="shared" si="16" ref="C84:K84">C86+C89+C92+C113+C126+C129+C134+C141+C156+C170+C175+C179+C201+C205+C211+C214+C216+C220+C223+C228+C231+C234+C245+C248+C251+C254+C257+C270+C280+C284+C288+C291+C294+C297</f>
        <v>119543729.60000001</v>
      </c>
      <c r="D84" s="173">
        <f t="shared" si="16"/>
        <v>118820529.24602</v>
      </c>
      <c r="E84" s="173">
        <f t="shared" si="16"/>
        <v>0</v>
      </c>
      <c r="F84" s="173">
        <f t="shared" si="16"/>
        <v>0</v>
      </c>
      <c r="G84" s="173">
        <f t="shared" si="16"/>
        <v>0</v>
      </c>
      <c r="H84" s="173">
        <f t="shared" si="16"/>
        <v>0</v>
      </c>
      <c r="I84" s="173">
        <f t="shared" si="16"/>
        <v>119543729.60000001</v>
      </c>
      <c r="J84" s="173">
        <f t="shared" si="16"/>
        <v>118820529.24602</v>
      </c>
      <c r="K84" s="173">
        <f t="shared" si="16"/>
        <v>85633095.37700002</v>
      </c>
      <c r="L84" s="193"/>
      <c r="M84" s="90" t="s">
        <v>336</v>
      </c>
    </row>
    <row r="85" spans="1:13" ht="15">
      <c r="A85" s="210"/>
      <c r="B85" s="41" t="s">
        <v>1342</v>
      </c>
      <c r="C85" s="173"/>
      <c r="D85" s="173"/>
      <c r="E85" s="173"/>
      <c r="F85" s="173"/>
      <c r="G85" s="173"/>
      <c r="H85" s="173"/>
      <c r="I85" s="173"/>
      <c r="J85" s="173"/>
      <c r="K85" s="174"/>
      <c r="L85" s="193"/>
      <c r="M85" s="90"/>
    </row>
    <row r="86" spans="1:13" ht="51">
      <c r="A86" s="210"/>
      <c r="B86" s="40" t="s">
        <v>1608</v>
      </c>
      <c r="C86" s="173">
        <f aca="true" t="shared" si="17" ref="C86:K86">SUM(C88:C88)</f>
        <v>558369.6</v>
      </c>
      <c r="D86" s="173">
        <f t="shared" si="17"/>
        <v>540484.97</v>
      </c>
      <c r="E86" s="173">
        <f t="shared" si="17"/>
        <v>0</v>
      </c>
      <c r="F86" s="173">
        <f t="shared" si="17"/>
        <v>0</v>
      </c>
      <c r="G86" s="173">
        <f t="shared" si="17"/>
        <v>0</v>
      </c>
      <c r="H86" s="173">
        <f t="shared" si="17"/>
        <v>0</v>
      </c>
      <c r="I86" s="173">
        <f t="shared" si="17"/>
        <v>558369.6</v>
      </c>
      <c r="J86" s="173">
        <f t="shared" si="17"/>
        <v>540484.97</v>
      </c>
      <c r="K86" s="173">
        <f t="shared" si="17"/>
        <v>530621.267</v>
      </c>
      <c r="L86" s="193"/>
      <c r="M86" s="90" t="s">
        <v>337</v>
      </c>
    </row>
    <row r="87" spans="1:13" ht="76.5">
      <c r="A87" s="210"/>
      <c r="B87" s="42" t="s">
        <v>1609</v>
      </c>
      <c r="C87" s="174"/>
      <c r="D87" s="174"/>
      <c r="E87" s="174"/>
      <c r="F87" s="174"/>
      <c r="G87" s="174"/>
      <c r="H87" s="174"/>
      <c r="I87" s="174"/>
      <c r="J87" s="174"/>
      <c r="K87" s="174"/>
      <c r="L87" s="194"/>
      <c r="M87" s="91"/>
    </row>
    <row r="88" spans="1:13" ht="76.5">
      <c r="A88" s="210">
        <v>1</v>
      </c>
      <c r="B88" s="43" t="s">
        <v>1610</v>
      </c>
      <c r="C88" s="174">
        <v>558369.6</v>
      </c>
      <c r="D88" s="174">
        <f>2872.016+532853.171+4759.783</f>
        <v>540484.97</v>
      </c>
      <c r="E88" s="174">
        <v>0</v>
      </c>
      <c r="F88" s="174">
        <v>0</v>
      </c>
      <c r="G88" s="174">
        <v>0</v>
      </c>
      <c r="H88" s="174">
        <v>0</v>
      </c>
      <c r="I88" s="174">
        <v>558369.6</v>
      </c>
      <c r="J88" s="174">
        <f>2872.016+532853.171+4759.783</f>
        <v>540484.97</v>
      </c>
      <c r="K88" s="174">
        <v>530621.267</v>
      </c>
      <c r="L88" s="194" t="s">
        <v>338</v>
      </c>
      <c r="M88" s="91" t="s">
        <v>337</v>
      </c>
    </row>
    <row r="89" spans="1:13" s="95" customFormat="1" ht="51">
      <c r="A89" s="212"/>
      <c r="B89" s="40" t="s">
        <v>1611</v>
      </c>
      <c r="C89" s="173">
        <f aca="true" t="shared" si="18" ref="C89:K89">SUM(C91:C91)</f>
        <v>766314.3</v>
      </c>
      <c r="D89" s="173">
        <f t="shared" si="18"/>
        <v>766314.13202</v>
      </c>
      <c r="E89" s="173">
        <f t="shared" si="18"/>
        <v>0</v>
      </c>
      <c r="F89" s="173">
        <f t="shared" si="18"/>
        <v>0</v>
      </c>
      <c r="G89" s="173">
        <f t="shared" si="18"/>
        <v>0</v>
      </c>
      <c r="H89" s="173">
        <f t="shared" si="18"/>
        <v>0</v>
      </c>
      <c r="I89" s="173">
        <f t="shared" si="18"/>
        <v>766314.3</v>
      </c>
      <c r="J89" s="173">
        <f t="shared" si="18"/>
        <v>766314.13202</v>
      </c>
      <c r="K89" s="173">
        <f t="shared" si="18"/>
        <v>630823.736</v>
      </c>
      <c r="L89" s="193"/>
      <c r="M89" s="90" t="s">
        <v>339</v>
      </c>
    </row>
    <row r="90" spans="1:13" ht="63.75">
      <c r="A90" s="210"/>
      <c r="B90" s="42" t="s">
        <v>1612</v>
      </c>
      <c r="C90" s="174"/>
      <c r="D90" s="174"/>
      <c r="E90" s="174"/>
      <c r="F90" s="174"/>
      <c r="G90" s="174"/>
      <c r="H90" s="174"/>
      <c r="I90" s="174"/>
      <c r="J90" s="174"/>
      <c r="K90" s="174"/>
      <c r="L90" s="194"/>
      <c r="M90" s="91"/>
    </row>
    <row r="91" spans="1:13" ht="51">
      <c r="A91" s="210">
        <v>2</v>
      </c>
      <c r="B91" s="43" t="s">
        <v>1613</v>
      </c>
      <c r="C91" s="174">
        <v>766314.3</v>
      </c>
      <c r="D91" s="174">
        <f>699085.61502+67228.517</f>
        <v>766314.13202</v>
      </c>
      <c r="E91" s="174">
        <v>0</v>
      </c>
      <c r="F91" s="174">
        <v>0</v>
      </c>
      <c r="G91" s="174">
        <v>0</v>
      </c>
      <c r="H91" s="174">
        <v>0</v>
      </c>
      <c r="I91" s="174">
        <v>766314.3</v>
      </c>
      <c r="J91" s="174">
        <f>699085.61502+67228.517</f>
        <v>766314.13202</v>
      </c>
      <c r="K91" s="174">
        <v>630823.736</v>
      </c>
      <c r="L91" s="194" t="s">
        <v>340</v>
      </c>
      <c r="M91" s="92" t="s">
        <v>341</v>
      </c>
    </row>
    <row r="92" spans="1:13" s="95" customFormat="1" ht="51">
      <c r="A92" s="212"/>
      <c r="B92" s="94" t="s">
        <v>1615</v>
      </c>
      <c r="C92" s="173">
        <f aca="true" t="shared" si="19" ref="C92:K92">SUM(C93:C112)</f>
        <v>20219926.4</v>
      </c>
      <c r="D92" s="173">
        <f t="shared" si="19"/>
        <v>20216296.145999998</v>
      </c>
      <c r="E92" s="173">
        <f t="shared" si="19"/>
        <v>0</v>
      </c>
      <c r="F92" s="173">
        <f t="shared" si="19"/>
        <v>0</v>
      </c>
      <c r="G92" s="173">
        <f t="shared" si="19"/>
        <v>0</v>
      </c>
      <c r="H92" s="173">
        <f t="shared" si="19"/>
        <v>0</v>
      </c>
      <c r="I92" s="173">
        <f t="shared" si="19"/>
        <v>20219926.4</v>
      </c>
      <c r="J92" s="173">
        <f t="shared" si="19"/>
        <v>20216296.145999998</v>
      </c>
      <c r="K92" s="173">
        <f t="shared" si="19"/>
        <v>20219922.452999998</v>
      </c>
      <c r="L92" s="193"/>
      <c r="M92" s="93" t="s">
        <v>342</v>
      </c>
    </row>
    <row r="93" spans="1:13" ht="76.5">
      <c r="A93" s="210"/>
      <c r="B93" s="42" t="s">
        <v>1616</v>
      </c>
      <c r="C93" s="174"/>
      <c r="D93" s="174"/>
      <c r="E93" s="174"/>
      <c r="F93" s="174"/>
      <c r="G93" s="174"/>
      <c r="H93" s="174"/>
      <c r="I93" s="174"/>
      <c r="J93" s="174"/>
      <c r="K93" s="174"/>
      <c r="L93" s="194"/>
      <c r="M93" s="92"/>
    </row>
    <row r="94" spans="1:13" ht="89.25">
      <c r="A94" s="210">
        <v>3</v>
      </c>
      <c r="B94" s="44" t="s">
        <v>1617</v>
      </c>
      <c r="C94" s="174">
        <v>575276.1</v>
      </c>
      <c r="D94" s="174">
        <v>575276.035</v>
      </c>
      <c r="E94" s="174">
        <v>0</v>
      </c>
      <c r="F94" s="174">
        <v>0</v>
      </c>
      <c r="G94" s="174">
        <v>0</v>
      </c>
      <c r="H94" s="174">
        <v>0</v>
      </c>
      <c r="I94" s="174">
        <v>575276.1</v>
      </c>
      <c r="J94" s="174">
        <v>575276.035</v>
      </c>
      <c r="K94" s="174">
        <v>575276.035</v>
      </c>
      <c r="L94" s="194" t="s">
        <v>343</v>
      </c>
      <c r="M94" s="91" t="s">
        <v>344</v>
      </c>
    </row>
    <row r="95" spans="1:13" ht="63.75">
      <c r="A95" s="210">
        <v>4</v>
      </c>
      <c r="B95" s="43" t="s">
        <v>1618</v>
      </c>
      <c r="C95" s="174">
        <v>4804789.3</v>
      </c>
      <c r="D95" s="174">
        <v>4804789.09</v>
      </c>
      <c r="E95" s="174">
        <v>0</v>
      </c>
      <c r="F95" s="174">
        <v>0</v>
      </c>
      <c r="G95" s="174">
        <v>0</v>
      </c>
      <c r="H95" s="174">
        <v>0</v>
      </c>
      <c r="I95" s="174">
        <v>4804789.3</v>
      </c>
      <c r="J95" s="174">
        <v>4804789.09</v>
      </c>
      <c r="K95" s="174">
        <v>4804789.09</v>
      </c>
      <c r="L95" s="194" t="s">
        <v>343</v>
      </c>
      <c r="M95" s="91" t="s">
        <v>345</v>
      </c>
    </row>
    <row r="96" spans="1:13" ht="76.5">
      <c r="A96" s="210">
        <v>5</v>
      </c>
      <c r="B96" s="44" t="s">
        <v>1619</v>
      </c>
      <c r="C96" s="174">
        <v>2503457.1</v>
      </c>
      <c r="D96" s="174">
        <v>2503457.1</v>
      </c>
      <c r="E96" s="174">
        <v>0</v>
      </c>
      <c r="F96" s="174">
        <v>0</v>
      </c>
      <c r="G96" s="174">
        <v>0</v>
      </c>
      <c r="H96" s="174">
        <v>0</v>
      </c>
      <c r="I96" s="174">
        <v>2503457.1</v>
      </c>
      <c r="J96" s="174">
        <v>2503457.1</v>
      </c>
      <c r="K96" s="174">
        <v>2503457.042</v>
      </c>
      <c r="L96" s="194" t="s">
        <v>346</v>
      </c>
      <c r="M96" s="92" t="s">
        <v>347</v>
      </c>
    </row>
    <row r="97" spans="1:13" ht="76.5">
      <c r="A97" s="210">
        <v>6</v>
      </c>
      <c r="B97" s="44" t="s">
        <v>1620</v>
      </c>
      <c r="C97" s="174">
        <v>1636753</v>
      </c>
      <c r="D97" s="174">
        <v>1636752.928</v>
      </c>
      <c r="E97" s="174">
        <v>0</v>
      </c>
      <c r="F97" s="174">
        <v>0</v>
      </c>
      <c r="G97" s="174">
        <v>0</v>
      </c>
      <c r="H97" s="174">
        <v>0</v>
      </c>
      <c r="I97" s="174">
        <v>1636753</v>
      </c>
      <c r="J97" s="174">
        <v>1636752.928</v>
      </c>
      <c r="K97" s="174">
        <v>1636752.928</v>
      </c>
      <c r="L97" s="194" t="s">
        <v>348</v>
      </c>
      <c r="M97" s="92" t="s">
        <v>347</v>
      </c>
    </row>
    <row r="98" spans="1:13" ht="76.5">
      <c r="A98" s="210">
        <v>7</v>
      </c>
      <c r="B98" s="44" t="s">
        <v>1621</v>
      </c>
      <c r="C98" s="174">
        <v>1038232.4</v>
      </c>
      <c r="D98" s="174">
        <v>1038232.31</v>
      </c>
      <c r="E98" s="174">
        <v>0</v>
      </c>
      <c r="F98" s="174">
        <v>0</v>
      </c>
      <c r="G98" s="174">
        <v>0</v>
      </c>
      <c r="H98" s="174">
        <v>0</v>
      </c>
      <c r="I98" s="174">
        <v>1038232.4</v>
      </c>
      <c r="J98" s="174">
        <v>1038232.31</v>
      </c>
      <c r="K98" s="174">
        <v>1038232.31</v>
      </c>
      <c r="L98" s="194" t="s">
        <v>349</v>
      </c>
      <c r="M98" s="92" t="s">
        <v>347</v>
      </c>
    </row>
    <row r="99" spans="1:13" ht="76.5">
      <c r="A99" s="210">
        <v>8</v>
      </c>
      <c r="B99" s="44" t="s">
        <v>1622</v>
      </c>
      <c r="C99" s="174">
        <v>1094053.2</v>
      </c>
      <c r="D99" s="174">
        <v>1094051.282</v>
      </c>
      <c r="E99" s="174">
        <v>0</v>
      </c>
      <c r="F99" s="174">
        <v>0</v>
      </c>
      <c r="G99" s="174">
        <v>0</v>
      </c>
      <c r="H99" s="174">
        <v>0</v>
      </c>
      <c r="I99" s="174">
        <v>1094053.2</v>
      </c>
      <c r="J99" s="174">
        <v>1094051.282</v>
      </c>
      <c r="K99" s="174">
        <v>1094051.282</v>
      </c>
      <c r="L99" s="194" t="s">
        <v>343</v>
      </c>
      <c r="M99" s="92" t="s">
        <v>350</v>
      </c>
    </row>
    <row r="100" spans="1:13" ht="76.5">
      <c r="A100" s="210">
        <v>9</v>
      </c>
      <c r="B100" s="44" t="s">
        <v>1623</v>
      </c>
      <c r="C100" s="174">
        <v>1490342.3</v>
      </c>
      <c r="D100" s="174">
        <v>1490342.283</v>
      </c>
      <c r="E100" s="174">
        <v>0</v>
      </c>
      <c r="F100" s="174">
        <v>0</v>
      </c>
      <c r="G100" s="174">
        <v>0</v>
      </c>
      <c r="H100" s="174">
        <v>0</v>
      </c>
      <c r="I100" s="174">
        <v>1490342.3</v>
      </c>
      <c r="J100" s="174">
        <v>1490342.283</v>
      </c>
      <c r="K100" s="174">
        <v>1490342.283</v>
      </c>
      <c r="L100" s="194" t="s">
        <v>351</v>
      </c>
      <c r="M100" s="92" t="s">
        <v>347</v>
      </c>
    </row>
    <row r="101" spans="1:13" ht="76.5">
      <c r="A101" s="210">
        <v>10</v>
      </c>
      <c r="B101" s="44" t="s">
        <v>1624</v>
      </c>
      <c r="C101" s="174">
        <v>666339.8</v>
      </c>
      <c r="D101" s="174">
        <v>666339.749</v>
      </c>
      <c r="E101" s="174">
        <v>0</v>
      </c>
      <c r="F101" s="174">
        <v>0</v>
      </c>
      <c r="G101" s="174">
        <v>0</v>
      </c>
      <c r="H101" s="174">
        <v>0</v>
      </c>
      <c r="I101" s="174">
        <v>666339.8</v>
      </c>
      <c r="J101" s="174">
        <v>666339.749</v>
      </c>
      <c r="K101" s="174">
        <v>666339.749</v>
      </c>
      <c r="L101" s="194" t="s">
        <v>343</v>
      </c>
      <c r="M101" s="92" t="s">
        <v>344</v>
      </c>
    </row>
    <row r="102" spans="1:13" ht="76.5">
      <c r="A102" s="210">
        <v>11</v>
      </c>
      <c r="B102" s="44" t="s">
        <v>1625</v>
      </c>
      <c r="C102" s="174">
        <v>849534.6</v>
      </c>
      <c r="D102" s="174">
        <v>849534.6</v>
      </c>
      <c r="E102" s="174">
        <v>0</v>
      </c>
      <c r="F102" s="174">
        <v>0</v>
      </c>
      <c r="G102" s="174">
        <v>0</v>
      </c>
      <c r="H102" s="174">
        <v>0</v>
      </c>
      <c r="I102" s="174">
        <v>849534.6</v>
      </c>
      <c r="J102" s="174">
        <v>849534.6</v>
      </c>
      <c r="K102" s="174">
        <v>849533.517</v>
      </c>
      <c r="L102" s="194" t="s">
        <v>343</v>
      </c>
      <c r="M102" s="92" t="s">
        <v>344</v>
      </c>
    </row>
    <row r="103" spans="1:13" ht="63.75">
      <c r="A103" s="210">
        <v>12</v>
      </c>
      <c r="B103" s="44" t="s">
        <v>1626</v>
      </c>
      <c r="C103" s="174">
        <v>684846</v>
      </c>
      <c r="D103" s="174">
        <v>684845.646</v>
      </c>
      <c r="E103" s="174">
        <v>0</v>
      </c>
      <c r="F103" s="174">
        <v>0</v>
      </c>
      <c r="G103" s="174">
        <v>0</v>
      </c>
      <c r="H103" s="174">
        <v>0</v>
      </c>
      <c r="I103" s="174">
        <v>684846</v>
      </c>
      <c r="J103" s="174">
        <v>684845.646</v>
      </c>
      <c r="K103" s="174">
        <v>684845.646</v>
      </c>
      <c r="L103" s="194" t="s">
        <v>343</v>
      </c>
      <c r="M103" s="92" t="s">
        <v>345</v>
      </c>
    </row>
    <row r="104" spans="1:13" ht="76.5">
      <c r="A104" s="210">
        <v>13</v>
      </c>
      <c r="B104" s="44" t="s">
        <v>1627</v>
      </c>
      <c r="C104" s="174">
        <v>1230708.6</v>
      </c>
      <c r="D104" s="174">
        <v>1230708.571</v>
      </c>
      <c r="E104" s="174">
        <v>0</v>
      </c>
      <c r="F104" s="174">
        <v>0</v>
      </c>
      <c r="G104" s="174">
        <v>0</v>
      </c>
      <c r="H104" s="174">
        <v>0</v>
      </c>
      <c r="I104" s="174">
        <v>1230708.6</v>
      </c>
      <c r="J104" s="174">
        <v>1230708.571</v>
      </c>
      <c r="K104" s="174">
        <v>1230708.571</v>
      </c>
      <c r="L104" s="194" t="s">
        <v>352</v>
      </c>
      <c r="M104" s="92" t="s">
        <v>347</v>
      </c>
    </row>
    <row r="105" spans="1:13" ht="63.75">
      <c r="A105" s="210"/>
      <c r="B105" s="46" t="s">
        <v>1628</v>
      </c>
      <c r="C105" s="174"/>
      <c r="D105" s="174"/>
      <c r="E105" s="174"/>
      <c r="F105" s="174"/>
      <c r="G105" s="174"/>
      <c r="H105" s="174"/>
      <c r="I105" s="174"/>
      <c r="J105" s="174"/>
      <c r="K105" s="174"/>
      <c r="L105" s="194"/>
      <c r="M105" s="92"/>
    </row>
    <row r="106" spans="1:13" ht="89.25">
      <c r="A106" s="210">
        <v>14</v>
      </c>
      <c r="B106" s="44" t="s">
        <v>1629</v>
      </c>
      <c r="C106" s="174">
        <v>4500</v>
      </c>
      <c r="D106" s="174">
        <f>4499.993</f>
        <v>4499.993</v>
      </c>
      <c r="E106" s="174">
        <v>0</v>
      </c>
      <c r="F106" s="174">
        <v>0</v>
      </c>
      <c r="G106" s="174">
        <v>0</v>
      </c>
      <c r="H106" s="174">
        <v>0</v>
      </c>
      <c r="I106" s="174">
        <v>4500</v>
      </c>
      <c r="J106" s="174">
        <f>4499.993</f>
        <v>4499.993</v>
      </c>
      <c r="K106" s="174">
        <v>4500</v>
      </c>
      <c r="L106" s="194" t="s">
        <v>343</v>
      </c>
      <c r="M106" s="92" t="s">
        <v>344</v>
      </c>
    </row>
    <row r="107" spans="1:13" ht="89.25">
      <c r="A107" s="210">
        <v>15</v>
      </c>
      <c r="B107" s="44" t="s">
        <v>1630</v>
      </c>
      <c r="C107" s="174">
        <v>7000</v>
      </c>
      <c r="D107" s="174">
        <f>7000</f>
        <v>7000</v>
      </c>
      <c r="E107" s="174">
        <v>0</v>
      </c>
      <c r="F107" s="174">
        <v>0</v>
      </c>
      <c r="G107" s="174">
        <v>0</v>
      </c>
      <c r="H107" s="174">
        <v>0</v>
      </c>
      <c r="I107" s="174">
        <v>7000</v>
      </c>
      <c r="J107" s="174">
        <f>7000</f>
        <v>7000</v>
      </c>
      <c r="K107" s="174">
        <v>7000</v>
      </c>
      <c r="L107" s="194" t="s">
        <v>343</v>
      </c>
      <c r="M107" s="91" t="s">
        <v>344</v>
      </c>
    </row>
    <row r="108" spans="1:13" ht="89.25">
      <c r="A108" s="210">
        <v>16</v>
      </c>
      <c r="B108" s="44" t="s">
        <v>1631</v>
      </c>
      <c r="C108" s="174">
        <v>80000</v>
      </c>
      <c r="D108" s="174">
        <v>80000</v>
      </c>
      <c r="E108" s="174">
        <v>0</v>
      </c>
      <c r="F108" s="174">
        <v>0</v>
      </c>
      <c r="G108" s="174">
        <v>0</v>
      </c>
      <c r="H108" s="174">
        <v>0</v>
      </c>
      <c r="I108" s="174">
        <v>80000</v>
      </c>
      <c r="J108" s="174">
        <v>80000</v>
      </c>
      <c r="K108" s="174">
        <v>80000</v>
      </c>
      <c r="L108" s="194" t="s">
        <v>343</v>
      </c>
      <c r="M108" s="92" t="s">
        <v>344</v>
      </c>
    </row>
    <row r="109" spans="1:13" ht="102">
      <c r="A109" s="210">
        <v>17</v>
      </c>
      <c r="B109" s="44" t="s">
        <v>1632</v>
      </c>
      <c r="C109" s="174">
        <v>1000000</v>
      </c>
      <c r="D109" s="174">
        <v>1000000</v>
      </c>
      <c r="E109" s="174">
        <v>0</v>
      </c>
      <c r="F109" s="174">
        <v>0</v>
      </c>
      <c r="G109" s="174">
        <v>0</v>
      </c>
      <c r="H109" s="174">
        <v>0</v>
      </c>
      <c r="I109" s="174">
        <v>1000000</v>
      </c>
      <c r="J109" s="174">
        <v>1000000</v>
      </c>
      <c r="K109" s="174">
        <v>1000000</v>
      </c>
      <c r="L109" s="194" t="s">
        <v>353</v>
      </c>
      <c r="M109" s="92" t="s">
        <v>342</v>
      </c>
    </row>
    <row r="110" spans="1:13" ht="51">
      <c r="A110" s="210"/>
      <c r="B110" s="46" t="s">
        <v>1633</v>
      </c>
      <c r="C110" s="174"/>
      <c r="D110" s="174"/>
      <c r="E110" s="174"/>
      <c r="F110" s="174"/>
      <c r="G110" s="174"/>
      <c r="H110" s="174"/>
      <c r="I110" s="174"/>
      <c r="J110" s="174"/>
      <c r="K110" s="174"/>
      <c r="L110" s="194"/>
      <c r="M110" s="92"/>
    </row>
    <row r="111" spans="1:13" ht="89.25">
      <c r="A111" s="210">
        <v>18</v>
      </c>
      <c r="B111" s="44" t="s">
        <v>1634</v>
      </c>
      <c r="C111" s="174">
        <v>1047572.6</v>
      </c>
      <c r="D111" s="174">
        <v>1047572.548</v>
      </c>
      <c r="E111" s="174">
        <v>0</v>
      </c>
      <c r="F111" s="174">
        <v>0</v>
      </c>
      <c r="G111" s="174">
        <v>0</v>
      </c>
      <c r="H111" s="174">
        <v>0</v>
      </c>
      <c r="I111" s="174">
        <v>1047572.6</v>
      </c>
      <c r="J111" s="174">
        <v>1047572.548</v>
      </c>
      <c r="K111" s="174">
        <v>1047572.6</v>
      </c>
      <c r="L111" s="194" t="s">
        <v>354</v>
      </c>
      <c r="M111" s="92" t="s">
        <v>347</v>
      </c>
    </row>
    <row r="112" spans="1:13" ht="114.75">
      <c r="A112" s="210">
        <v>19</v>
      </c>
      <c r="B112" s="44" t="s">
        <v>1635</v>
      </c>
      <c r="C112" s="174">
        <v>1506521.4</v>
      </c>
      <c r="D112" s="174">
        <v>1502894.011</v>
      </c>
      <c r="E112" s="174">
        <v>0</v>
      </c>
      <c r="F112" s="174">
        <v>0</v>
      </c>
      <c r="G112" s="174">
        <v>0</v>
      </c>
      <c r="H112" s="174">
        <v>0</v>
      </c>
      <c r="I112" s="174">
        <v>1506521.4</v>
      </c>
      <c r="J112" s="174">
        <v>1502894.011</v>
      </c>
      <c r="K112" s="174">
        <v>1506521.4</v>
      </c>
      <c r="L112" s="194" t="s">
        <v>355</v>
      </c>
      <c r="M112" s="92" t="s">
        <v>347</v>
      </c>
    </row>
    <row r="113" spans="1:13" s="95" customFormat="1" ht="38.25">
      <c r="A113" s="212"/>
      <c r="B113" s="39" t="s">
        <v>1637</v>
      </c>
      <c r="C113" s="173">
        <f aca="true" t="shared" si="20" ref="C113:K113">SUM(C115:C125)</f>
        <v>10557170.2</v>
      </c>
      <c r="D113" s="173">
        <f t="shared" si="20"/>
        <v>10557163.972999997</v>
      </c>
      <c r="E113" s="173">
        <f t="shared" si="20"/>
        <v>0</v>
      </c>
      <c r="F113" s="173">
        <f t="shared" si="20"/>
        <v>0</v>
      </c>
      <c r="G113" s="173">
        <f t="shared" si="20"/>
        <v>0</v>
      </c>
      <c r="H113" s="173">
        <f t="shared" si="20"/>
        <v>0</v>
      </c>
      <c r="I113" s="173">
        <f t="shared" si="20"/>
        <v>10557170.2</v>
      </c>
      <c r="J113" s="173">
        <f t="shared" si="20"/>
        <v>10557163.972999997</v>
      </c>
      <c r="K113" s="173">
        <f t="shared" si="20"/>
        <v>5544661.6</v>
      </c>
      <c r="L113" s="193"/>
      <c r="M113" s="93" t="s">
        <v>356</v>
      </c>
    </row>
    <row r="114" spans="1:13" ht="76.5">
      <c r="A114" s="210"/>
      <c r="B114" s="46" t="s">
        <v>1638</v>
      </c>
      <c r="C114" s="174"/>
      <c r="D114" s="174"/>
      <c r="E114" s="174"/>
      <c r="F114" s="174"/>
      <c r="G114" s="174"/>
      <c r="H114" s="174"/>
      <c r="I114" s="174"/>
      <c r="J114" s="174"/>
      <c r="K114" s="174"/>
      <c r="L114" s="194"/>
      <c r="M114" s="92"/>
    </row>
    <row r="115" spans="1:13" ht="63.75">
      <c r="A115" s="210"/>
      <c r="B115" s="44" t="s">
        <v>1639</v>
      </c>
      <c r="C115" s="174"/>
      <c r="D115" s="174"/>
      <c r="E115" s="174"/>
      <c r="F115" s="174"/>
      <c r="G115" s="174"/>
      <c r="H115" s="174"/>
      <c r="I115" s="174"/>
      <c r="J115" s="174"/>
      <c r="K115" s="174"/>
      <c r="L115" s="194"/>
      <c r="M115" s="92"/>
    </row>
    <row r="116" spans="1:13" ht="89.25">
      <c r="A116" s="210">
        <v>20</v>
      </c>
      <c r="B116" s="44" t="s">
        <v>1640</v>
      </c>
      <c r="C116" s="174">
        <v>3533738.7</v>
      </c>
      <c r="D116" s="174">
        <v>3533738.659</v>
      </c>
      <c r="E116" s="174">
        <v>0</v>
      </c>
      <c r="F116" s="174">
        <v>0</v>
      </c>
      <c r="G116" s="174">
        <v>0</v>
      </c>
      <c r="H116" s="174">
        <v>0</v>
      </c>
      <c r="I116" s="174">
        <v>3533738.7</v>
      </c>
      <c r="J116" s="174">
        <v>3533738.659</v>
      </c>
      <c r="K116" s="174">
        <v>2422831</v>
      </c>
      <c r="L116" s="194" t="s">
        <v>357</v>
      </c>
      <c r="M116" s="92" t="s">
        <v>358</v>
      </c>
    </row>
    <row r="117" spans="1:13" ht="89.25">
      <c r="A117" s="210">
        <v>21</v>
      </c>
      <c r="B117" s="44" t="s">
        <v>1641</v>
      </c>
      <c r="C117" s="174">
        <v>4373962</v>
      </c>
      <c r="D117" s="174">
        <v>4373961.947</v>
      </c>
      <c r="E117" s="174">
        <v>0</v>
      </c>
      <c r="F117" s="174">
        <v>0</v>
      </c>
      <c r="G117" s="174">
        <v>0</v>
      </c>
      <c r="H117" s="174">
        <v>0</v>
      </c>
      <c r="I117" s="174">
        <v>4373962</v>
      </c>
      <c r="J117" s="174">
        <v>4373961.947</v>
      </c>
      <c r="K117" s="174">
        <v>989381</v>
      </c>
      <c r="L117" s="194" t="s">
        <v>359</v>
      </c>
      <c r="M117" s="91" t="s">
        <v>360</v>
      </c>
    </row>
    <row r="118" spans="1:13" ht="76.5">
      <c r="A118" s="210">
        <v>22</v>
      </c>
      <c r="B118" s="44" t="s">
        <v>1642</v>
      </c>
      <c r="C118" s="174">
        <v>173206.5</v>
      </c>
      <c r="D118" s="174">
        <v>173206.436</v>
      </c>
      <c r="E118" s="174">
        <v>0</v>
      </c>
      <c r="F118" s="174">
        <v>0</v>
      </c>
      <c r="G118" s="174">
        <v>0</v>
      </c>
      <c r="H118" s="174">
        <v>0</v>
      </c>
      <c r="I118" s="174">
        <v>173206.5</v>
      </c>
      <c r="J118" s="174">
        <v>173206.436</v>
      </c>
      <c r="K118" s="174">
        <v>170369</v>
      </c>
      <c r="L118" s="194" t="s">
        <v>361</v>
      </c>
      <c r="M118" s="91" t="s">
        <v>362</v>
      </c>
    </row>
    <row r="119" spans="1:13" ht="102">
      <c r="A119" s="210">
        <v>23</v>
      </c>
      <c r="B119" s="43" t="s">
        <v>1643</v>
      </c>
      <c r="C119" s="174">
        <v>296462.7</v>
      </c>
      <c r="D119" s="174">
        <v>296462.698</v>
      </c>
      <c r="E119" s="174">
        <v>0</v>
      </c>
      <c r="F119" s="174">
        <v>0</v>
      </c>
      <c r="G119" s="174">
        <v>0</v>
      </c>
      <c r="H119" s="174">
        <v>0</v>
      </c>
      <c r="I119" s="174">
        <v>296462.7</v>
      </c>
      <c r="J119" s="174">
        <v>296462.698</v>
      </c>
      <c r="K119" s="174">
        <v>295008</v>
      </c>
      <c r="L119" s="194" t="s">
        <v>363</v>
      </c>
      <c r="M119" s="92" t="s">
        <v>364</v>
      </c>
    </row>
    <row r="120" spans="1:13" ht="89.25">
      <c r="A120" s="210">
        <v>24</v>
      </c>
      <c r="B120" s="43" t="s">
        <v>1644</v>
      </c>
      <c r="C120" s="174">
        <v>320772.5</v>
      </c>
      <c r="D120" s="174">
        <v>320767.103</v>
      </c>
      <c r="E120" s="174">
        <v>0</v>
      </c>
      <c r="F120" s="174">
        <v>0</v>
      </c>
      <c r="G120" s="174">
        <v>0</v>
      </c>
      <c r="H120" s="174">
        <v>0</v>
      </c>
      <c r="I120" s="174">
        <v>320772.5</v>
      </c>
      <c r="J120" s="174">
        <v>320767.103</v>
      </c>
      <c r="K120" s="174">
        <v>318690</v>
      </c>
      <c r="L120" s="194" t="s">
        <v>365</v>
      </c>
      <c r="M120" s="92" t="s">
        <v>366</v>
      </c>
    </row>
    <row r="121" spans="1:13" ht="51">
      <c r="A121" s="210">
        <v>25</v>
      </c>
      <c r="B121" s="44" t="s">
        <v>1645</v>
      </c>
      <c r="C121" s="174">
        <v>511200.9</v>
      </c>
      <c r="D121" s="174">
        <v>511200.25</v>
      </c>
      <c r="E121" s="174">
        <v>0</v>
      </c>
      <c r="F121" s="174">
        <v>0</v>
      </c>
      <c r="G121" s="174">
        <v>0</v>
      </c>
      <c r="H121" s="174">
        <v>0</v>
      </c>
      <c r="I121" s="174">
        <v>511200.9</v>
      </c>
      <c r="J121" s="174">
        <v>511200.25</v>
      </c>
      <c r="K121" s="174">
        <v>296867</v>
      </c>
      <c r="L121" s="194" t="s">
        <v>367</v>
      </c>
      <c r="M121" s="91" t="s">
        <v>368</v>
      </c>
    </row>
    <row r="122" spans="1:13" ht="114.75">
      <c r="A122" s="210">
        <v>26</v>
      </c>
      <c r="B122" s="44" t="s">
        <v>369</v>
      </c>
      <c r="C122" s="174">
        <v>27643.7</v>
      </c>
      <c r="D122" s="174">
        <v>27643.68</v>
      </c>
      <c r="E122" s="174">
        <v>0</v>
      </c>
      <c r="F122" s="174">
        <v>0</v>
      </c>
      <c r="G122" s="174">
        <v>0</v>
      </c>
      <c r="H122" s="174">
        <v>0</v>
      </c>
      <c r="I122" s="174">
        <v>27643.7</v>
      </c>
      <c r="J122" s="174">
        <v>27643.68</v>
      </c>
      <c r="K122" s="174">
        <v>14669</v>
      </c>
      <c r="L122" s="194" t="s">
        <v>370</v>
      </c>
      <c r="M122" s="91" t="s">
        <v>371</v>
      </c>
    </row>
    <row r="123" spans="1:13" ht="89.25">
      <c r="A123" s="210">
        <v>27</v>
      </c>
      <c r="B123" s="43" t="s">
        <v>1646</v>
      </c>
      <c r="C123" s="174">
        <v>1312300.6</v>
      </c>
      <c r="D123" s="174">
        <v>1312300.6</v>
      </c>
      <c r="E123" s="174">
        <v>0</v>
      </c>
      <c r="F123" s="174">
        <v>0</v>
      </c>
      <c r="G123" s="174">
        <v>0</v>
      </c>
      <c r="H123" s="174">
        <v>0</v>
      </c>
      <c r="I123" s="174">
        <v>1312300.6</v>
      </c>
      <c r="J123" s="174">
        <v>1312300.6</v>
      </c>
      <c r="K123" s="174">
        <v>1028964</v>
      </c>
      <c r="L123" s="194" t="s">
        <v>305</v>
      </c>
      <c r="M123" s="91" t="s">
        <v>372</v>
      </c>
    </row>
    <row r="124" spans="1:13" ht="63.75">
      <c r="A124" s="210"/>
      <c r="B124" s="41" t="s">
        <v>1628</v>
      </c>
      <c r="C124" s="173"/>
      <c r="D124" s="173"/>
      <c r="E124" s="173"/>
      <c r="F124" s="173"/>
      <c r="G124" s="173"/>
      <c r="H124" s="173"/>
      <c r="I124" s="173"/>
      <c r="J124" s="173"/>
      <c r="K124" s="173"/>
      <c r="L124" s="194"/>
      <c r="M124" s="91"/>
    </row>
    <row r="125" spans="1:13" ht="102">
      <c r="A125" s="210">
        <v>28</v>
      </c>
      <c r="B125" s="44" t="s">
        <v>1636</v>
      </c>
      <c r="C125" s="174">
        <v>7882.6</v>
      </c>
      <c r="D125" s="174">
        <v>7882.6</v>
      </c>
      <c r="E125" s="174">
        <v>0</v>
      </c>
      <c r="F125" s="174">
        <v>0</v>
      </c>
      <c r="G125" s="174">
        <v>0</v>
      </c>
      <c r="H125" s="174">
        <v>0</v>
      </c>
      <c r="I125" s="174">
        <v>7882.6</v>
      </c>
      <c r="J125" s="174">
        <v>7882.6</v>
      </c>
      <c r="K125" s="174">
        <v>7882.6</v>
      </c>
      <c r="L125" s="194" t="s">
        <v>373</v>
      </c>
      <c r="M125" s="91" t="s">
        <v>342</v>
      </c>
    </row>
    <row r="126" spans="1:13" s="95" customFormat="1" ht="63.75">
      <c r="A126" s="212"/>
      <c r="B126" s="94" t="s">
        <v>374</v>
      </c>
      <c r="C126" s="173">
        <f aca="true" t="shared" si="21" ref="C126:K126">C128</f>
        <v>450000</v>
      </c>
      <c r="D126" s="173">
        <f t="shared" si="21"/>
        <v>450000</v>
      </c>
      <c r="E126" s="173">
        <f t="shared" si="21"/>
        <v>0</v>
      </c>
      <c r="F126" s="173">
        <f t="shared" si="21"/>
        <v>0</v>
      </c>
      <c r="G126" s="173">
        <f t="shared" si="21"/>
        <v>0</v>
      </c>
      <c r="H126" s="173">
        <f t="shared" si="21"/>
        <v>0</v>
      </c>
      <c r="I126" s="173">
        <f t="shared" si="21"/>
        <v>450000</v>
      </c>
      <c r="J126" s="173">
        <f t="shared" si="21"/>
        <v>450000</v>
      </c>
      <c r="K126" s="173">
        <f t="shared" si="21"/>
        <v>107363</v>
      </c>
      <c r="L126" s="193"/>
      <c r="M126" s="90" t="s">
        <v>375</v>
      </c>
    </row>
    <row r="127" spans="1:13" ht="89.25">
      <c r="A127" s="210"/>
      <c r="B127" s="42" t="s">
        <v>278</v>
      </c>
      <c r="C127" s="174"/>
      <c r="D127" s="174"/>
      <c r="E127" s="174"/>
      <c r="F127" s="174"/>
      <c r="G127" s="174"/>
      <c r="H127" s="174"/>
      <c r="I127" s="174"/>
      <c r="J127" s="174"/>
      <c r="K127" s="174"/>
      <c r="L127" s="194"/>
      <c r="M127" s="91"/>
    </row>
    <row r="128" spans="1:13" ht="114.75">
      <c r="A128" s="210">
        <v>29</v>
      </c>
      <c r="B128" s="43" t="s">
        <v>279</v>
      </c>
      <c r="C128" s="174">
        <v>450000</v>
      </c>
      <c r="D128" s="174">
        <v>450000</v>
      </c>
      <c r="E128" s="174">
        <v>0</v>
      </c>
      <c r="F128" s="174">
        <v>0</v>
      </c>
      <c r="G128" s="174">
        <v>0</v>
      </c>
      <c r="H128" s="174">
        <v>0</v>
      </c>
      <c r="I128" s="174">
        <v>450000</v>
      </c>
      <c r="J128" s="174">
        <v>450000</v>
      </c>
      <c r="K128" s="174">
        <v>107363</v>
      </c>
      <c r="L128" s="194" t="s">
        <v>376</v>
      </c>
      <c r="M128" s="91" t="s">
        <v>377</v>
      </c>
    </row>
    <row r="129" spans="1:13" s="95" customFormat="1" ht="89.25">
      <c r="A129" s="212"/>
      <c r="B129" s="39" t="s">
        <v>1647</v>
      </c>
      <c r="C129" s="173">
        <f aca="true" t="shared" si="22" ref="C129:K129">C131+C132+C133</f>
        <v>28477044.4</v>
      </c>
      <c r="D129" s="173">
        <f t="shared" si="22"/>
        <v>28477043.919</v>
      </c>
      <c r="E129" s="173">
        <f t="shared" si="22"/>
        <v>0</v>
      </c>
      <c r="F129" s="173">
        <f t="shared" si="22"/>
        <v>0</v>
      </c>
      <c r="G129" s="173">
        <f t="shared" si="22"/>
        <v>0</v>
      </c>
      <c r="H129" s="173">
        <f t="shared" si="22"/>
        <v>0</v>
      </c>
      <c r="I129" s="173">
        <f t="shared" si="22"/>
        <v>28477044.4</v>
      </c>
      <c r="J129" s="173">
        <f t="shared" si="22"/>
        <v>28477043.919</v>
      </c>
      <c r="K129" s="173">
        <f t="shared" si="22"/>
        <v>8121330</v>
      </c>
      <c r="L129" s="193"/>
      <c r="M129" s="90" t="s">
        <v>378</v>
      </c>
    </row>
    <row r="130" spans="1:13" ht="76.5">
      <c r="A130" s="210"/>
      <c r="B130" s="46" t="s">
        <v>1638</v>
      </c>
      <c r="C130" s="174"/>
      <c r="D130" s="174"/>
      <c r="E130" s="174"/>
      <c r="F130" s="174"/>
      <c r="G130" s="174"/>
      <c r="H130" s="174"/>
      <c r="I130" s="174"/>
      <c r="J130" s="174"/>
      <c r="K130" s="174"/>
      <c r="L130" s="194"/>
      <c r="M130" s="91"/>
    </row>
    <row r="131" spans="1:13" ht="153">
      <c r="A131" s="210">
        <v>30</v>
      </c>
      <c r="B131" s="44" t="s">
        <v>1648</v>
      </c>
      <c r="C131" s="174">
        <v>10501690</v>
      </c>
      <c r="D131" s="174">
        <v>10501689.965</v>
      </c>
      <c r="E131" s="174">
        <v>0</v>
      </c>
      <c r="F131" s="174">
        <v>0</v>
      </c>
      <c r="G131" s="174">
        <v>0</v>
      </c>
      <c r="H131" s="174">
        <v>0</v>
      </c>
      <c r="I131" s="174">
        <v>10501690</v>
      </c>
      <c r="J131" s="174">
        <v>10501689.965</v>
      </c>
      <c r="K131" s="174">
        <v>7784466</v>
      </c>
      <c r="L131" s="194" t="s">
        <v>379</v>
      </c>
      <c r="M131" s="91" t="s">
        <v>380</v>
      </c>
    </row>
    <row r="132" spans="1:13" ht="153">
      <c r="A132" s="210">
        <v>31</v>
      </c>
      <c r="B132" s="43" t="s">
        <v>802</v>
      </c>
      <c r="C132" s="174">
        <v>8843983.7</v>
      </c>
      <c r="D132" s="174">
        <v>8843983.27</v>
      </c>
      <c r="E132" s="174">
        <v>0</v>
      </c>
      <c r="F132" s="174">
        <v>0</v>
      </c>
      <c r="G132" s="174">
        <v>0</v>
      </c>
      <c r="H132" s="174">
        <v>0</v>
      </c>
      <c r="I132" s="174">
        <v>8843983.7</v>
      </c>
      <c r="J132" s="174">
        <v>8843983.27</v>
      </c>
      <c r="K132" s="174">
        <v>99998</v>
      </c>
      <c r="L132" s="194" t="s">
        <v>381</v>
      </c>
      <c r="M132" s="91" t="s">
        <v>382</v>
      </c>
    </row>
    <row r="133" spans="1:13" ht="140.25">
      <c r="A133" s="210">
        <v>32</v>
      </c>
      <c r="B133" s="43" t="s">
        <v>803</v>
      </c>
      <c r="C133" s="174">
        <v>9131370.7</v>
      </c>
      <c r="D133" s="174">
        <v>9131370.684</v>
      </c>
      <c r="E133" s="174">
        <v>0</v>
      </c>
      <c r="F133" s="174">
        <v>0</v>
      </c>
      <c r="G133" s="174">
        <v>0</v>
      </c>
      <c r="H133" s="174">
        <v>0</v>
      </c>
      <c r="I133" s="174">
        <v>9131370.7</v>
      </c>
      <c r="J133" s="174">
        <v>9131370.684</v>
      </c>
      <c r="K133" s="174">
        <v>236866</v>
      </c>
      <c r="L133" s="194" t="s">
        <v>383</v>
      </c>
      <c r="M133" s="91" t="s">
        <v>384</v>
      </c>
    </row>
    <row r="134" spans="1:13" s="95" customFormat="1" ht="51">
      <c r="A134" s="212"/>
      <c r="B134" s="94" t="s">
        <v>1649</v>
      </c>
      <c r="C134" s="173">
        <f aca="true" t="shared" si="23" ref="C134:K134">SUM(C136:C140)</f>
        <v>1234220.7</v>
      </c>
      <c r="D134" s="173">
        <f t="shared" si="23"/>
        <v>1233964.138</v>
      </c>
      <c r="E134" s="173">
        <f t="shared" si="23"/>
        <v>0</v>
      </c>
      <c r="F134" s="173">
        <f t="shared" si="23"/>
        <v>0</v>
      </c>
      <c r="G134" s="173">
        <f t="shared" si="23"/>
        <v>0</v>
      </c>
      <c r="H134" s="173">
        <f t="shared" si="23"/>
        <v>0</v>
      </c>
      <c r="I134" s="173">
        <f t="shared" si="23"/>
        <v>1234220.7</v>
      </c>
      <c r="J134" s="173">
        <f t="shared" si="23"/>
        <v>1233964.138</v>
      </c>
      <c r="K134" s="173">
        <f t="shared" si="23"/>
        <v>1233806.162</v>
      </c>
      <c r="L134" s="193"/>
      <c r="M134" s="90" t="s">
        <v>342</v>
      </c>
    </row>
    <row r="135" spans="1:13" ht="76.5">
      <c r="A135" s="210"/>
      <c r="B135" s="46" t="s">
        <v>1650</v>
      </c>
      <c r="C135" s="174"/>
      <c r="D135" s="174"/>
      <c r="E135" s="174"/>
      <c r="F135" s="174"/>
      <c r="G135" s="174"/>
      <c r="H135" s="174"/>
      <c r="I135" s="174"/>
      <c r="J135" s="174"/>
      <c r="K135" s="174"/>
      <c r="L135" s="194"/>
      <c r="M135" s="91"/>
    </row>
    <row r="136" spans="1:13" ht="127.5">
      <c r="A136" s="210">
        <v>33</v>
      </c>
      <c r="B136" s="44" t="s">
        <v>1651</v>
      </c>
      <c r="C136" s="174">
        <v>934220.7</v>
      </c>
      <c r="D136" s="174">
        <v>933964.208</v>
      </c>
      <c r="E136" s="174">
        <v>0</v>
      </c>
      <c r="F136" s="174">
        <v>0</v>
      </c>
      <c r="G136" s="174">
        <v>0</v>
      </c>
      <c r="H136" s="174">
        <v>0</v>
      </c>
      <c r="I136" s="174">
        <v>934220.7</v>
      </c>
      <c r="J136" s="174">
        <v>933964.208</v>
      </c>
      <c r="K136" s="174">
        <v>933964.208</v>
      </c>
      <c r="L136" s="194" t="s">
        <v>343</v>
      </c>
      <c r="M136" s="91" t="s">
        <v>804</v>
      </c>
    </row>
    <row r="137" spans="1:13" ht="178.5">
      <c r="A137" s="210">
        <v>34</v>
      </c>
      <c r="B137" s="43" t="s">
        <v>385</v>
      </c>
      <c r="C137" s="174">
        <v>100000</v>
      </c>
      <c r="D137" s="174">
        <v>99999.98</v>
      </c>
      <c r="E137" s="174">
        <v>0</v>
      </c>
      <c r="F137" s="174">
        <v>0</v>
      </c>
      <c r="G137" s="174">
        <v>0</v>
      </c>
      <c r="H137" s="174">
        <v>0</v>
      </c>
      <c r="I137" s="174">
        <v>100000</v>
      </c>
      <c r="J137" s="174">
        <v>99999.98</v>
      </c>
      <c r="K137" s="174">
        <v>99841.954</v>
      </c>
      <c r="L137" s="194" t="s">
        <v>386</v>
      </c>
      <c r="M137" s="91" t="s">
        <v>387</v>
      </c>
    </row>
    <row r="138" spans="1:13" ht="76.5">
      <c r="A138" s="210"/>
      <c r="B138" s="46" t="s">
        <v>1191</v>
      </c>
      <c r="C138" s="174"/>
      <c r="D138" s="174"/>
      <c r="E138" s="174"/>
      <c r="F138" s="174"/>
      <c r="G138" s="174"/>
      <c r="H138" s="174"/>
      <c r="I138" s="174"/>
      <c r="J138" s="174"/>
      <c r="K138" s="174"/>
      <c r="L138" s="194"/>
      <c r="M138" s="91"/>
    </row>
    <row r="139" spans="1:13" ht="178.5">
      <c r="A139" s="210">
        <v>35</v>
      </c>
      <c r="B139" s="43" t="s">
        <v>388</v>
      </c>
      <c r="C139" s="174">
        <v>100000</v>
      </c>
      <c r="D139" s="174">
        <v>99999.97</v>
      </c>
      <c r="E139" s="174">
        <v>0</v>
      </c>
      <c r="F139" s="174">
        <v>0</v>
      </c>
      <c r="G139" s="174">
        <v>0</v>
      </c>
      <c r="H139" s="174">
        <v>0</v>
      </c>
      <c r="I139" s="174">
        <v>100000</v>
      </c>
      <c r="J139" s="174">
        <v>99999.97</v>
      </c>
      <c r="K139" s="174">
        <v>100000</v>
      </c>
      <c r="L139" s="194" t="s">
        <v>389</v>
      </c>
      <c r="M139" s="91" t="s">
        <v>342</v>
      </c>
    </row>
    <row r="140" spans="1:13" ht="178.5">
      <c r="A140" s="210">
        <v>36</v>
      </c>
      <c r="B140" s="43" t="s">
        <v>390</v>
      </c>
      <c r="C140" s="174">
        <v>100000</v>
      </c>
      <c r="D140" s="174">
        <v>99999.98</v>
      </c>
      <c r="E140" s="174">
        <v>0</v>
      </c>
      <c r="F140" s="174">
        <v>0</v>
      </c>
      <c r="G140" s="174">
        <v>0</v>
      </c>
      <c r="H140" s="174">
        <v>0</v>
      </c>
      <c r="I140" s="174">
        <v>100000</v>
      </c>
      <c r="J140" s="174">
        <v>99999.98</v>
      </c>
      <c r="K140" s="174">
        <v>100000</v>
      </c>
      <c r="L140" s="194" t="s">
        <v>807</v>
      </c>
      <c r="M140" s="91" t="s">
        <v>342</v>
      </c>
    </row>
    <row r="141" spans="1:13" ht="51">
      <c r="A141" s="210"/>
      <c r="B141" s="40" t="s">
        <v>1652</v>
      </c>
      <c r="C141" s="173">
        <f aca="true" t="shared" si="24" ref="C141:K141">SUM(C143:C155)</f>
        <v>5162562.4</v>
      </c>
      <c r="D141" s="173">
        <f t="shared" si="24"/>
        <v>5095083.499000001</v>
      </c>
      <c r="E141" s="173">
        <f t="shared" si="24"/>
        <v>0</v>
      </c>
      <c r="F141" s="173">
        <f t="shared" si="24"/>
        <v>0</v>
      </c>
      <c r="G141" s="173">
        <f t="shared" si="24"/>
        <v>0</v>
      </c>
      <c r="H141" s="173">
        <f t="shared" si="24"/>
        <v>0</v>
      </c>
      <c r="I141" s="173">
        <f t="shared" si="24"/>
        <v>5162562.4</v>
      </c>
      <c r="J141" s="173">
        <f t="shared" si="24"/>
        <v>5095083.499000001</v>
      </c>
      <c r="K141" s="173">
        <f t="shared" si="24"/>
        <v>4125555.717</v>
      </c>
      <c r="L141" s="194"/>
      <c r="M141" s="91" t="s">
        <v>391</v>
      </c>
    </row>
    <row r="142" spans="1:13" ht="76.5">
      <c r="A142" s="210"/>
      <c r="B142" s="42" t="s">
        <v>1609</v>
      </c>
      <c r="C142" s="174"/>
      <c r="D142" s="174"/>
      <c r="E142" s="174"/>
      <c r="F142" s="174"/>
      <c r="G142" s="174"/>
      <c r="H142" s="174"/>
      <c r="I142" s="174"/>
      <c r="J142" s="174"/>
      <c r="K142" s="174"/>
      <c r="L142" s="194"/>
      <c r="M142" s="91"/>
    </row>
    <row r="143" spans="1:13" ht="76.5">
      <c r="A143" s="210">
        <v>37</v>
      </c>
      <c r="B143" s="43" t="s">
        <v>1653</v>
      </c>
      <c r="C143" s="174">
        <v>2550</v>
      </c>
      <c r="D143" s="174">
        <v>2550</v>
      </c>
      <c r="E143" s="174">
        <v>0</v>
      </c>
      <c r="F143" s="174">
        <v>0</v>
      </c>
      <c r="G143" s="174">
        <v>0</v>
      </c>
      <c r="H143" s="174">
        <v>0</v>
      </c>
      <c r="I143" s="174">
        <v>2550</v>
      </c>
      <c r="J143" s="174">
        <v>2550</v>
      </c>
      <c r="K143" s="174">
        <v>2550</v>
      </c>
      <c r="L143" s="194" t="s">
        <v>1614</v>
      </c>
      <c r="M143" s="92" t="s">
        <v>342</v>
      </c>
    </row>
    <row r="144" spans="1:13" ht="63.75">
      <c r="A144" s="210">
        <v>38</v>
      </c>
      <c r="B144" s="44" t="s">
        <v>1654</v>
      </c>
      <c r="C144" s="174">
        <v>500000</v>
      </c>
      <c r="D144" s="174">
        <v>500000</v>
      </c>
      <c r="E144" s="174">
        <v>0</v>
      </c>
      <c r="F144" s="174">
        <v>0</v>
      </c>
      <c r="G144" s="174">
        <v>0</v>
      </c>
      <c r="H144" s="174">
        <v>0</v>
      </c>
      <c r="I144" s="174">
        <v>500000</v>
      </c>
      <c r="J144" s="174">
        <v>500000</v>
      </c>
      <c r="K144" s="174">
        <v>224586.755</v>
      </c>
      <c r="L144" s="194" t="s">
        <v>392</v>
      </c>
      <c r="M144" s="91" t="s">
        <v>393</v>
      </c>
    </row>
    <row r="145" spans="1:13" ht="76.5">
      <c r="A145" s="210"/>
      <c r="B145" s="42" t="s">
        <v>1655</v>
      </c>
      <c r="C145" s="174"/>
      <c r="D145" s="174"/>
      <c r="E145" s="174"/>
      <c r="F145" s="174"/>
      <c r="G145" s="174"/>
      <c r="H145" s="174"/>
      <c r="I145" s="174"/>
      <c r="J145" s="174"/>
      <c r="K145" s="174"/>
      <c r="L145" s="194"/>
      <c r="M145" s="91"/>
    </row>
    <row r="146" spans="1:13" ht="76.5">
      <c r="A146" s="210">
        <v>39</v>
      </c>
      <c r="B146" s="44" t="s">
        <v>1656</v>
      </c>
      <c r="C146" s="174">
        <v>72712.8</v>
      </c>
      <c r="D146" s="174">
        <v>72712.8</v>
      </c>
      <c r="E146" s="174">
        <v>0</v>
      </c>
      <c r="F146" s="174">
        <v>0</v>
      </c>
      <c r="G146" s="174">
        <v>0</v>
      </c>
      <c r="H146" s="174">
        <v>0</v>
      </c>
      <c r="I146" s="174">
        <v>72712.8</v>
      </c>
      <c r="J146" s="174">
        <v>72712.8</v>
      </c>
      <c r="K146" s="174">
        <v>72712.8</v>
      </c>
      <c r="L146" s="194" t="s">
        <v>343</v>
      </c>
      <c r="M146" s="91" t="s">
        <v>394</v>
      </c>
    </row>
    <row r="147" spans="1:13" ht="76.5">
      <c r="A147" s="210">
        <v>40</v>
      </c>
      <c r="B147" s="44" t="s">
        <v>1657</v>
      </c>
      <c r="C147" s="174">
        <v>1390799.6</v>
      </c>
      <c r="D147" s="174">
        <v>1390799.6</v>
      </c>
      <c r="E147" s="174">
        <v>0</v>
      </c>
      <c r="F147" s="174">
        <v>0</v>
      </c>
      <c r="G147" s="174">
        <v>0</v>
      </c>
      <c r="H147" s="174">
        <v>0</v>
      </c>
      <c r="I147" s="174">
        <v>1390799.6</v>
      </c>
      <c r="J147" s="174">
        <v>1390799.6</v>
      </c>
      <c r="K147" s="174">
        <v>1390799.6</v>
      </c>
      <c r="L147" s="194" t="s">
        <v>395</v>
      </c>
      <c r="M147" s="91" t="s">
        <v>342</v>
      </c>
    </row>
    <row r="148" spans="1:13" ht="63.75">
      <c r="A148" s="210"/>
      <c r="B148" s="42" t="s">
        <v>1658</v>
      </c>
      <c r="C148" s="174"/>
      <c r="D148" s="174"/>
      <c r="E148" s="174"/>
      <c r="F148" s="174"/>
      <c r="G148" s="174"/>
      <c r="H148" s="174"/>
      <c r="I148" s="174"/>
      <c r="J148" s="174"/>
      <c r="K148" s="174"/>
      <c r="L148" s="194"/>
      <c r="M148" s="91"/>
    </row>
    <row r="149" spans="1:13" ht="76.5">
      <c r="A149" s="210">
        <v>41</v>
      </c>
      <c r="B149" s="44" t="s">
        <v>280</v>
      </c>
      <c r="C149" s="174">
        <v>1500000</v>
      </c>
      <c r="D149" s="174">
        <v>1495664.247</v>
      </c>
      <c r="E149" s="174">
        <v>0</v>
      </c>
      <c r="F149" s="174">
        <v>0</v>
      </c>
      <c r="G149" s="174">
        <v>0</v>
      </c>
      <c r="H149" s="174">
        <v>0</v>
      </c>
      <c r="I149" s="174">
        <v>1500000</v>
      </c>
      <c r="J149" s="174">
        <v>1495664.247</v>
      </c>
      <c r="K149" s="174">
        <v>1495664</v>
      </c>
      <c r="L149" s="194" t="s">
        <v>396</v>
      </c>
      <c r="M149" s="91" t="s">
        <v>397</v>
      </c>
    </row>
    <row r="150" spans="1:13" ht="63.75">
      <c r="A150" s="210"/>
      <c r="B150" s="46" t="s">
        <v>1659</v>
      </c>
      <c r="C150" s="174"/>
      <c r="D150" s="174"/>
      <c r="E150" s="174"/>
      <c r="F150" s="174"/>
      <c r="G150" s="174"/>
      <c r="H150" s="174"/>
      <c r="I150" s="174"/>
      <c r="J150" s="174"/>
      <c r="K150" s="174"/>
      <c r="L150" s="194"/>
      <c r="M150" s="91"/>
    </row>
    <row r="151" spans="1:13" ht="63.75">
      <c r="A151" s="210">
        <v>42</v>
      </c>
      <c r="B151" s="43" t="s">
        <v>1660</v>
      </c>
      <c r="C151" s="174">
        <v>499050</v>
      </c>
      <c r="D151" s="174">
        <v>498388.247</v>
      </c>
      <c r="E151" s="174">
        <v>0</v>
      </c>
      <c r="F151" s="174">
        <v>0</v>
      </c>
      <c r="G151" s="174">
        <v>0</v>
      </c>
      <c r="H151" s="174">
        <v>0</v>
      </c>
      <c r="I151" s="174">
        <v>499050</v>
      </c>
      <c r="J151" s="174">
        <v>498388.247</v>
      </c>
      <c r="K151" s="174">
        <v>498388.247</v>
      </c>
      <c r="L151" s="194" t="s">
        <v>398</v>
      </c>
      <c r="M151" s="91" t="s">
        <v>399</v>
      </c>
    </row>
    <row r="152" spans="1:13" ht="63.75">
      <c r="A152" s="210">
        <v>43</v>
      </c>
      <c r="B152" s="44" t="s">
        <v>400</v>
      </c>
      <c r="C152" s="174">
        <v>100000</v>
      </c>
      <c r="D152" s="174">
        <v>37518.632</v>
      </c>
      <c r="E152" s="174">
        <v>0</v>
      </c>
      <c r="F152" s="174">
        <v>0</v>
      </c>
      <c r="G152" s="174">
        <v>0</v>
      </c>
      <c r="H152" s="174">
        <v>0</v>
      </c>
      <c r="I152" s="174">
        <v>100000</v>
      </c>
      <c r="J152" s="174">
        <v>37518.632</v>
      </c>
      <c r="K152" s="174">
        <v>37518.632</v>
      </c>
      <c r="L152" s="194" t="s">
        <v>383</v>
      </c>
      <c r="M152" s="91" t="s">
        <v>401</v>
      </c>
    </row>
    <row r="153" spans="1:13" ht="76.5">
      <c r="A153" s="210"/>
      <c r="B153" s="42" t="s">
        <v>1661</v>
      </c>
      <c r="C153" s="174"/>
      <c r="D153" s="174"/>
      <c r="E153" s="174"/>
      <c r="F153" s="174"/>
      <c r="G153" s="174"/>
      <c r="H153" s="174"/>
      <c r="I153" s="174"/>
      <c r="J153" s="174"/>
      <c r="K153" s="174"/>
      <c r="L153" s="194"/>
      <c r="M153" s="91"/>
    </row>
    <row r="154" spans="1:13" ht="63.75">
      <c r="A154" s="210">
        <v>44</v>
      </c>
      <c r="B154" s="44" t="s">
        <v>1662</v>
      </c>
      <c r="C154" s="175">
        <v>397450</v>
      </c>
      <c r="D154" s="175">
        <v>397449.982</v>
      </c>
      <c r="E154" s="174">
        <v>0</v>
      </c>
      <c r="F154" s="174">
        <v>0</v>
      </c>
      <c r="G154" s="174">
        <v>0</v>
      </c>
      <c r="H154" s="174">
        <v>0</v>
      </c>
      <c r="I154" s="175">
        <v>397450</v>
      </c>
      <c r="J154" s="175">
        <v>397449.982</v>
      </c>
      <c r="K154" s="174">
        <v>152122.692</v>
      </c>
      <c r="L154" s="194" t="s">
        <v>402</v>
      </c>
      <c r="M154" s="91" t="s">
        <v>403</v>
      </c>
    </row>
    <row r="155" spans="1:13" ht="76.5">
      <c r="A155" s="210">
        <v>45</v>
      </c>
      <c r="B155" s="43" t="s">
        <v>1663</v>
      </c>
      <c r="C155" s="174">
        <v>700000</v>
      </c>
      <c r="D155" s="174">
        <v>699999.991</v>
      </c>
      <c r="E155" s="174">
        <v>0</v>
      </c>
      <c r="F155" s="174">
        <v>0</v>
      </c>
      <c r="G155" s="174">
        <v>0</v>
      </c>
      <c r="H155" s="174">
        <v>0</v>
      </c>
      <c r="I155" s="174">
        <v>700000</v>
      </c>
      <c r="J155" s="174">
        <v>699999.991</v>
      </c>
      <c r="K155" s="174">
        <v>251212.991</v>
      </c>
      <c r="L155" s="194" t="s">
        <v>404</v>
      </c>
      <c r="M155" s="91" t="s">
        <v>405</v>
      </c>
    </row>
    <row r="156" spans="1:13" s="95" customFormat="1" ht="51">
      <c r="A156" s="212"/>
      <c r="B156" s="94" t="s">
        <v>1664</v>
      </c>
      <c r="C156" s="173">
        <f aca="true" t="shared" si="25" ref="C156:K156">SUM(C157:C169)</f>
        <v>5609889.3</v>
      </c>
      <c r="D156" s="173">
        <f t="shared" si="25"/>
        <v>5604110.924</v>
      </c>
      <c r="E156" s="173">
        <f t="shared" si="25"/>
        <v>0</v>
      </c>
      <c r="F156" s="173">
        <f t="shared" si="25"/>
        <v>0</v>
      </c>
      <c r="G156" s="173">
        <f t="shared" si="25"/>
        <v>0</v>
      </c>
      <c r="H156" s="173">
        <f t="shared" si="25"/>
        <v>0</v>
      </c>
      <c r="I156" s="173">
        <f t="shared" si="25"/>
        <v>5609889.3</v>
      </c>
      <c r="J156" s="173">
        <f t="shared" si="25"/>
        <v>5604110.924</v>
      </c>
      <c r="K156" s="173">
        <f t="shared" si="25"/>
        <v>5404251.88</v>
      </c>
      <c r="L156" s="193"/>
      <c r="M156" s="90" t="s">
        <v>406</v>
      </c>
    </row>
    <row r="157" spans="1:13" ht="76.5">
      <c r="A157" s="210"/>
      <c r="B157" s="42" t="s">
        <v>1661</v>
      </c>
      <c r="C157" s="174"/>
      <c r="D157" s="174"/>
      <c r="E157" s="174"/>
      <c r="F157" s="174"/>
      <c r="G157" s="174"/>
      <c r="H157" s="174"/>
      <c r="I157" s="174"/>
      <c r="J157" s="174"/>
      <c r="K157" s="174"/>
      <c r="L157" s="194"/>
      <c r="M157" s="91"/>
    </row>
    <row r="158" spans="1:13" ht="89.25">
      <c r="A158" s="210">
        <v>46</v>
      </c>
      <c r="B158" s="44" t="s">
        <v>1665</v>
      </c>
      <c r="C158" s="174">
        <v>500000</v>
      </c>
      <c r="D158" s="174">
        <v>499990.053</v>
      </c>
      <c r="E158" s="174">
        <v>0</v>
      </c>
      <c r="F158" s="174">
        <v>0</v>
      </c>
      <c r="G158" s="174">
        <v>0</v>
      </c>
      <c r="H158" s="174">
        <v>0</v>
      </c>
      <c r="I158" s="174">
        <v>500000</v>
      </c>
      <c r="J158" s="174">
        <v>499990.053</v>
      </c>
      <c r="K158" s="174">
        <v>299990</v>
      </c>
      <c r="L158" s="194" t="s">
        <v>407</v>
      </c>
      <c r="M158" s="91" t="s">
        <v>408</v>
      </c>
    </row>
    <row r="159" spans="1:13" ht="140.25">
      <c r="A159" s="210">
        <v>47</v>
      </c>
      <c r="B159" s="43" t="s">
        <v>806</v>
      </c>
      <c r="C159" s="174">
        <v>700000</v>
      </c>
      <c r="D159" s="174">
        <v>699999.955</v>
      </c>
      <c r="E159" s="174">
        <v>0</v>
      </c>
      <c r="F159" s="174">
        <v>0</v>
      </c>
      <c r="G159" s="174">
        <v>0</v>
      </c>
      <c r="H159" s="174">
        <v>0</v>
      </c>
      <c r="I159" s="174">
        <v>700000</v>
      </c>
      <c r="J159" s="174">
        <v>699999.955</v>
      </c>
      <c r="K159" s="174">
        <v>700000</v>
      </c>
      <c r="L159" s="194" t="s">
        <v>409</v>
      </c>
      <c r="M159" s="91" t="s">
        <v>342</v>
      </c>
    </row>
    <row r="160" spans="1:13" ht="76.5">
      <c r="A160" s="210"/>
      <c r="B160" s="46" t="s">
        <v>1666</v>
      </c>
      <c r="C160" s="174"/>
      <c r="D160" s="174"/>
      <c r="E160" s="174"/>
      <c r="F160" s="174"/>
      <c r="G160" s="174"/>
      <c r="H160" s="174"/>
      <c r="I160" s="174"/>
      <c r="J160" s="174"/>
      <c r="K160" s="174"/>
      <c r="L160" s="194"/>
      <c r="M160" s="91"/>
    </row>
    <row r="161" spans="1:13" ht="63.75">
      <c r="A161" s="210">
        <v>48</v>
      </c>
      <c r="B161" s="44" t="s">
        <v>1667</v>
      </c>
      <c r="C161" s="174">
        <v>523360.5</v>
      </c>
      <c r="D161" s="174">
        <v>523360.491</v>
      </c>
      <c r="E161" s="174">
        <v>0</v>
      </c>
      <c r="F161" s="174">
        <v>0</v>
      </c>
      <c r="G161" s="174">
        <v>0</v>
      </c>
      <c r="H161" s="174">
        <v>0</v>
      </c>
      <c r="I161" s="174">
        <v>523360.5</v>
      </c>
      <c r="J161" s="174">
        <v>523360.491</v>
      </c>
      <c r="K161" s="174">
        <v>523360.5</v>
      </c>
      <c r="L161" s="194" t="s">
        <v>410</v>
      </c>
      <c r="M161" s="91" t="s">
        <v>342</v>
      </c>
    </row>
    <row r="162" spans="1:13" ht="63.75">
      <c r="A162" s="210">
        <v>49</v>
      </c>
      <c r="B162" s="43" t="s">
        <v>1668</v>
      </c>
      <c r="C162" s="174">
        <v>296528.8</v>
      </c>
      <c r="D162" s="174">
        <v>296387.845</v>
      </c>
      <c r="E162" s="174">
        <v>0</v>
      </c>
      <c r="F162" s="174">
        <v>0</v>
      </c>
      <c r="G162" s="174">
        <v>0</v>
      </c>
      <c r="H162" s="174">
        <v>0</v>
      </c>
      <c r="I162" s="174">
        <v>296528.8</v>
      </c>
      <c r="J162" s="174">
        <v>296387.845</v>
      </c>
      <c r="K162" s="174">
        <v>296528.8</v>
      </c>
      <c r="L162" s="194" t="s">
        <v>343</v>
      </c>
      <c r="M162" s="91" t="s">
        <v>394</v>
      </c>
    </row>
    <row r="163" spans="1:13" ht="76.5">
      <c r="A163" s="210">
        <v>50</v>
      </c>
      <c r="B163" s="44" t="s">
        <v>1669</v>
      </c>
      <c r="C163" s="174">
        <v>2200000</v>
      </c>
      <c r="D163" s="174">
        <v>2200000</v>
      </c>
      <c r="E163" s="174">
        <v>0</v>
      </c>
      <c r="F163" s="174">
        <v>0</v>
      </c>
      <c r="G163" s="174">
        <v>0</v>
      </c>
      <c r="H163" s="174">
        <v>0</v>
      </c>
      <c r="I163" s="174">
        <v>2200000</v>
      </c>
      <c r="J163" s="174">
        <v>2200000</v>
      </c>
      <c r="K163" s="174">
        <v>2200000</v>
      </c>
      <c r="L163" s="194" t="s">
        <v>411</v>
      </c>
      <c r="M163" s="91" t="s">
        <v>342</v>
      </c>
    </row>
    <row r="164" spans="1:13" ht="76.5">
      <c r="A164" s="210"/>
      <c r="B164" s="46" t="s">
        <v>1655</v>
      </c>
      <c r="C164" s="174"/>
      <c r="D164" s="174"/>
      <c r="E164" s="174"/>
      <c r="F164" s="174"/>
      <c r="G164" s="174"/>
      <c r="H164" s="174"/>
      <c r="I164" s="174"/>
      <c r="J164" s="174"/>
      <c r="K164" s="174"/>
      <c r="L164" s="194"/>
      <c r="M164" s="91"/>
    </row>
    <row r="165" spans="1:13" ht="76.5">
      <c r="A165" s="210">
        <v>51</v>
      </c>
      <c r="B165" s="44" t="s">
        <v>1670</v>
      </c>
      <c r="C165" s="174">
        <v>600000</v>
      </c>
      <c r="D165" s="174">
        <v>600000</v>
      </c>
      <c r="E165" s="174">
        <v>0</v>
      </c>
      <c r="F165" s="174">
        <v>0</v>
      </c>
      <c r="G165" s="174">
        <v>0</v>
      </c>
      <c r="H165" s="174">
        <v>0</v>
      </c>
      <c r="I165" s="174">
        <v>600000</v>
      </c>
      <c r="J165" s="174">
        <v>600000</v>
      </c>
      <c r="K165" s="174">
        <v>600000</v>
      </c>
      <c r="L165" s="194" t="s">
        <v>412</v>
      </c>
      <c r="M165" s="91" t="s">
        <v>342</v>
      </c>
    </row>
    <row r="166" spans="1:13" ht="76.5">
      <c r="A166" s="210"/>
      <c r="B166" s="42" t="s">
        <v>1671</v>
      </c>
      <c r="C166" s="174"/>
      <c r="D166" s="174"/>
      <c r="E166" s="174"/>
      <c r="F166" s="174"/>
      <c r="G166" s="174"/>
      <c r="H166" s="174"/>
      <c r="I166" s="174"/>
      <c r="J166" s="174"/>
      <c r="K166" s="174"/>
      <c r="L166" s="194"/>
      <c r="M166" s="91"/>
    </row>
    <row r="167" spans="1:13" ht="51">
      <c r="A167" s="210">
        <v>52</v>
      </c>
      <c r="B167" s="44" t="s">
        <v>1672</v>
      </c>
      <c r="C167" s="174">
        <v>740000</v>
      </c>
      <c r="D167" s="174">
        <v>734390.02</v>
      </c>
      <c r="E167" s="174">
        <v>0</v>
      </c>
      <c r="F167" s="174">
        <v>0</v>
      </c>
      <c r="G167" s="174">
        <v>0</v>
      </c>
      <c r="H167" s="174">
        <v>0</v>
      </c>
      <c r="I167" s="174">
        <v>740000</v>
      </c>
      <c r="J167" s="174">
        <v>734390.02</v>
      </c>
      <c r="K167" s="174">
        <v>734390.02</v>
      </c>
      <c r="L167" s="194" t="s">
        <v>413</v>
      </c>
      <c r="M167" s="91" t="s">
        <v>414</v>
      </c>
    </row>
    <row r="168" spans="1:13" ht="63.75">
      <c r="A168" s="210"/>
      <c r="B168" s="42" t="s">
        <v>820</v>
      </c>
      <c r="C168" s="174"/>
      <c r="D168" s="174"/>
      <c r="E168" s="174"/>
      <c r="F168" s="174"/>
      <c r="G168" s="174"/>
      <c r="H168" s="174"/>
      <c r="I168" s="174"/>
      <c r="J168" s="174"/>
      <c r="K168" s="174"/>
      <c r="L168" s="194"/>
      <c r="M168" s="91"/>
    </row>
    <row r="169" spans="1:13" ht="51">
      <c r="A169" s="210">
        <v>53</v>
      </c>
      <c r="B169" s="44" t="s">
        <v>415</v>
      </c>
      <c r="C169" s="174">
        <v>50000</v>
      </c>
      <c r="D169" s="174">
        <v>49982.56</v>
      </c>
      <c r="E169" s="174">
        <v>0</v>
      </c>
      <c r="F169" s="174">
        <v>0</v>
      </c>
      <c r="G169" s="174">
        <v>0</v>
      </c>
      <c r="H169" s="174">
        <v>0</v>
      </c>
      <c r="I169" s="174">
        <v>50000</v>
      </c>
      <c r="J169" s="174">
        <v>49982.56</v>
      </c>
      <c r="K169" s="174">
        <v>49982.56</v>
      </c>
      <c r="L169" s="194" t="s">
        <v>376</v>
      </c>
      <c r="M169" s="91" t="s">
        <v>342</v>
      </c>
    </row>
    <row r="170" spans="1:13" ht="51">
      <c r="A170" s="210"/>
      <c r="B170" s="40" t="s">
        <v>1673</v>
      </c>
      <c r="C170" s="173">
        <f aca="true" t="shared" si="26" ref="C170:K170">SUM(C172:C174)</f>
        <v>1790456.1</v>
      </c>
      <c r="D170" s="173">
        <f t="shared" si="26"/>
        <v>1739435.435</v>
      </c>
      <c r="E170" s="173">
        <f t="shared" si="26"/>
        <v>0</v>
      </c>
      <c r="F170" s="173">
        <f t="shared" si="26"/>
        <v>0</v>
      </c>
      <c r="G170" s="173">
        <f t="shared" si="26"/>
        <v>0</v>
      </c>
      <c r="H170" s="173">
        <f t="shared" si="26"/>
        <v>0</v>
      </c>
      <c r="I170" s="173">
        <f t="shared" si="26"/>
        <v>1790456.1</v>
      </c>
      <c r="J170" s="173">
        <f t="shared" si="26"/>
        <v>1739435.435</v>
      </c>
      <c r="K170" s="173">
        <f t="shared" si="26"/>
        <v>1739436</v>
      </c>
      <c r="L170" s="194"/>
      <c r="M170" s="91" t="s">
        <v>416</v>
      </c>
    </row>
    <row r="171" spans="1:13" ht="63.75">
      <c r="A171" s="210"/>
      <c r="B171" s="42" t="s">
        <v>1674</v>
      </c>
      <c r="C171" s="174"/>
      <c r="D171" s="174"/>
      <c r="E171" s="174"/>
      <c r="F171" s="174"/>
      <c r="G171" s="174"/>
      <c r="H171" s="174"/>
      <c r="I171" s="174"/>
      <c r="J171" s="174"/>
      <c r="K171" s="174"/>
      <c r="L171" s="194"/>
      <c r="M171" s="91"/>
    </row>
    <row r="172" spans="1:13" ht="76.5">
      <c r="A172" s="210">
        <v>54</v>
      </c>
      <c r="B172" s="44" t="s">
        <v>1675</v>
      </c>
      <c r="C172" s="174">
        <v>1140956.1</v>
      </c>
      <c r="D172" s="174">
        <v>1091432.935</v>
      </c>
      <c r="E172" s="174">
        <v>0</v>
      </c>
      <c r="F172" s="174">
        <v>0</v>
      </c>
      <c r="G172" s="174">
        <v>0</v>
      </c>
      <c r="H172" s="174">
        <v>0</v>
      </c>
      <c r="I172" s="174">
        <v>1140956.1</v>
      </c>
      <c r="J172" s="174">
        <v>1091432.935</v>
      </c>
      <c r="K172" s="174">
        <v>1091433</v>
      </c>
      <c r="L172" s="194" t="s">
        <v>343</v>
      </c>
      <c r="M172" s="92" t="s">
        <v>804</v>
      </c>
    </row>
    <row r="173" spans="1:13" ht="89.25">
      <c r="A173" s="210">
        <v>55</v>
      </c>
      <c r="B173" s="44" t="s">
        <v>417</v>
      </c>
      <c r="C173" s="174">
        <v>299500</v>
      </c>
      <c r="D173" s="174">
        <v>298002.5</v>
      </c>
      <c r="E173" s="174">
        <v>0</v>
      </c>
      <c r="F173" s="174">
        <v>0</v>
      </c>
      <c r="G173" s="174">
        <v>0</v>
      </c>
      <c r="H173" s="174">
        <v>0</v>
      </c>
      <c r="I173" s="174">
        <v>299500</v>
      </c>
      <c r="J173" s="174">
        <v>298002.5</v>
      </c>
      <c r="K173" s="174">
        <v>298003</v>
      </c>
      <c r="L173" s="194" t="s">
        <v>418</v>
      </c>
      <c r="M173" s="91" t="s">
        <v>364</v>
      </c>
    </row>
    <row r="174" spans="1:13" ht="76.5">
      <c r="A174" s="210">
        <v>56</v>
      </c>
      <c r="B174" s="43" t="s">
        <v>419</v>
      </c>
      <c r="C174" s="174">
        <v>350000</v>
      </c>
      <c r="D174" s="174">
        <v>350000</v>
      </c>
      <c r="E174" s="174">
        <v>0</v>
      </c>
      <c r="F174" s="174">
        <v>0</v>
      </c>
      <c r="G174" s="174">
        <v>0</v>
      </c>
      <c r="H174" s="174">
        <v>0</v>
      </c>
      <c r="I174" s="174">
        <v>350000</v>
      </c>
      <c r="J174" s="174">
        <v>350000</v>
      </c>
      <c r="K174" s="174">
        <v>350000</v>
      </c>
      <c r="L174" s="194" t="s">
        <v>420</v>
      </c>
      <c r="M174" s="91" t="s">
        <v>342</v>
      </c>
    </row>
    <row r="175" spans="1:13" s="95" customFormat="1" ht="38.25">
      <c r="A175" s="212"/>
      <c r="B175" s="97" t="s">
        <v>1676</v>
      </c>
      <c r="C175" s="173">
        <f aca="true" t="shared" si="27" ref="C175:K175">C177+C178</f>
        <v>1340000</v>
      </c>
      <c r="D175" s="173">
        <f t="shared" si="27"/>
        <v>1339995.193</v>
      </c>
      <c r="E175" s="173">
        <f t="shared" si="27"/>
        <v>0</v>
      </c>
      <c r="F175" s="173">
        <f t="shared" si="27"/>
        <v>0</v>
      </c>
      <c r="G175" s="173">
        <f t="shared" si="27"/>
        <v>0</v>
      </c>
      <c r="H175" s="173">
        <f t="shared" si="27"/>
        <v>0</v>
      </c>
      <c r="I175" s="173">
        <f t="shared" si="27"/>
        <v>1340000</v>
      </c>
      <c r="J175" s="173">
        <f t="shared" si="27"/>
        <v>1339995.193</v>
      </c>
      <c r="K175" s="173">
        <f t="shared" si="27"/>
        <v>874308.9</v>
      </c>
      <c r="L175" s="193"/>
      <c r="M175" s="90" t="s">
        <v>421</v>
      </c>
    </row>
    <row r="176" spans="1:13" ht="76.5">
      <c r="A176" s="210"/>
      <c r="B176" s="98" t="s">
        <v>1677</v>
      </c>
      <c r="C176" s="174"/>
      <c r="D176" s="174"/>
      <c r="E176" s="174"/>
      <c r="F176" s="174"/>
      <c r="G176" s="174"/>
      <c r="H176" s="174"/>
      <c r="I176" s="174"/>
      <c r="J176" s="174"/>
      <c r="K176" s="174"/>
      <c r="L176" s="194"/>
      <c r="M176" s="91"/>
    </row>
    <row r="177" spans="1:13" ht="51">
      <c r="A177" s="210">
        <v>57</v>
      </c>
      <c r="B177" s="44" t="s">
        <v>1678</v>
      </c>
      <c r="C177" s="174">
        <v>1200000</v>
      </c>
      <c r="D177" s="174">
        <v>1199995.193</v>
      </c>
      <c r="E177" s="174">
        <v>0</v>
      </c>
      <c r="F177" s="174">
        <v>0</v>
      </c>
      <c r="G177" s="174">
        <v>0</v>
      </c>
      <c r="H177" s="174">
        <v>0</v>
      </c>
      <c r="I177" s="174">
        <v>1200000</v>
      </c>
      <c r="J177" s="174">
        <v>1199995.193</v>
      </c>
      <c r="K177" s="174">
        <v>734308.9</v>
      </c>
      <c r="L177" s="194" t="s">
        <v>422</v>
      </c>
      <c r="M177" s="91" t="s">
        <v>423</v>
      </c>
    </row>
    <row r="178" spans="1:13" ht="51">
      <c r="A178" s="210">
        <v>58</v>
      </c>
      <c r="B178" s="43" t="s">
        <v>1679</v>
      </c>
      <c r="C178" s="174">
        <v>140000</v>
      </c>
      <c r="D178" s="174">
        <v>140000</v>
      </c>
      <c r="E178" s="174">
        <v>0</v>
      </c>
      <c r="F178" s="174">
        <v>0</v>
      </c>
      <c r="G178" s="174">
        <v>0</v>
      </c>
      <c r="H178" s="174">
        <v>0</v>
      </c>
      <c r="I178" s="174">
        <v>140000</v>
      </c>
      <c r="J178" s="174">
        <v>140000</v>
      </c>
      <c r="K178" s="174">
        <v>140000</v>
      </c>
      <c r="L178" s="194" t="s">
        <v>424</v>
      </c>
      <c r="M178" s="91" t="s">
        <v>342</v>
      </c>
    </row>
    <row r="179" spans="1:13" s="95" customFormat="1" ht="38.25">
      <c r="A179" s="212"/>
      <c r="B179" s="97" t="s">
        <v>1680</v>
      </c>
      <c r="C179" s="173">
        <f aca="true" t="shared" si="28" ref="C179:K179">SUM(C180:C200)</f>
        <v>7674390.699999999</v>
      </c>
      <c r="D179" s="173">
        <f t="shared" si="28"/>
        <v>7630778.101000001</v>
      </c>
      <c r="E179" s="173">
        <f t="shared" si="28"/>
        <v>0</v>
      </c>
      <c r="F179" s="173">
        <f t="shared" si="28"/>
        <v>0</v>
      </c>
      <c r="G179" s="173">
        <f t="shared" si="28"/>
        <v>0</v>
      </c>
      <c r="H179" s="173">
        <f t="shared" si="28"/>
        <v>0</v>
      </c>
      <c r="I179" s="173">
        <f t="shared" si="28"/>
        <v>7674390.699999999</v>
      </c>
      <c r="J179" s="173">
        <f t="shared" si="28"/>
        <v>7630778.101000001</v>
      </c>
      <c r="K179" s="173">
        <f t="shared" si="28"/>
        <v>7663419.2</v>
      </c>
      <c r="L179" s="193"/>
      <c r="M179" s="93" t="s">
        <v>399</v>
      </c>
    </row>
    <row r="180" spans="1:13" ht="76.5">
      <c r="A180" s="210"/>
      <c r="B180" s="98" t="s">
        <v>1677</v>
      </c>
      <c r="C180" s="174"/>
      <c r="D180" s="174"/>
      <c r="E180" s="174"/>
      <c r="F180" s="174"/>
      <c r="G180" s="174"/>
      <c r="H180" s="174"/>
      <c r="I180" s="174"/>
      <c r="J180" s="174"/>
      <c r="K180" s="174"/>
      <c r="L180" s="194"/>
      <c r="M180" s="92"/>
    </row>
    <row r="181" spans="1:13" ht="51">
      <c r="A181" s="210">
        <v>59</v>
      </c>
      <c r="B181" s="45" t="s">
        <v>1681</v>
      </c>
      <c r="C181" s="174">
        <v>173252.2</v>
      </c>
      <c r="D181" s="174">
        <v>170142.529</v>
      </c>
      <c r="E181" s="174">
        <v>0</v>
      </c>
      <c r="F181" s="174">
        <v>0</v>
      </c>
      <c r="G181" s="174">
        <v>0</v>
      </c>
      <c r="H181" s="174">
        <v>0</v>
      </c>
      <c r="I181" s="174">
        <v>173252.2</v>
      </c>
      <c r="J181" s="174">
        <v>170142.529</v>
      </c>
      <c r="K181" s="174">
        <v>173252.2</v>
      </c>
      <c r="L181" s="194" t="s">
        <v>343</v>
      </c>
      <c r="M181" s="92" t="s">
        <v>425</v>
      </c>
    </row>
    <row r="182" spans="1:13" ht="51">
      <c r="A182" s="210">
        <v>60</v>
      </c>
      <c r="B182" s="45" t="s">
        <v>1682</v>
      </c>
      <c r="C182" s="174">
        <v>395140.1</v>
      </c>
      <c r="D182" s="174">
        <v>385612.694</v>
      </c>
      <c r="E182" s="174">
        <v>0</v>
      </c>
      <c r="F182" s="174">
        <v>0</v>
      </c>
      <c r="G182" s="174">
        <v>0</v>
      </c>
      <c r="H182" s="174">
        <v>0</v>
      </c>
      <c r="I182" s="174">
        <v>395140.1</v>
      </c>
      <c r="J182" s="174">
        <v>385612.694</v>
      </c>
      <c r="K182" s="174">
        <v>395140.1</v>
      </c>
      <c r="L182" s="194" t="s">
        <v>343</v>
      </c>
      <c r="M182" s="91" t="s">
        <v>425</v>
      </c>
    </row>
    <row r="183" spans="1:13" ht="51">
      <c r="A183" s="210">
        <v>61</v>
      </c>
      <c r="B183" s="45" t="s">
        <v>1683</v>
      </c>
      <c r="C183" s="174">
        <v>439947.8</v>
      </c>
      <c r="D183" s="174">
        <v>439947.687</v>
      </c>
      <c r="E183" s="174">
        <v>0</v>
      </c>
      <c r="F183" s="174">
        <v>0</v>
      </c>
      <c r="G183" s="174">
        <v>0</v>
      </c>
      <c r="H183" s="174">
        <v>0</v>
      </c>
      <c r="I183" s="174">
        <v>439947.8</v>
      </c>
      <c r="J183" s="174">
        <v>439947.687</v>
      </c>
      <c r="K183" s="174">
        <v>439947.8</v>
      </c>
      <c r="L183" s="194" t="s">
        <v>343</v>
      </c>
      <c r="M183" s="92" t="s">
        <v>425</v>
      </c>
    </row>
    <row r="184" spans="1:13" ht="51">
      <c r="A184" s="210">
        <v>62</v>
      </c>
      <c r="B184" s="45" t="s">
        <v>1684</v>
      </c>
      <c r="C184" s="174">
        <v>523790.6</v>
      </c>
      <c r="D184" s="174">
        <v>522709.514</v>
      </c>
      <c r="E184" s="174">
        <v>0</v>
      </c>
      <c r="F184" s="174">
        <v>0</v>
      </c>
      <c r="G184" s="174">
        <v>0</v>
      </c>
      <c r="H184" s="174">
        <v>0</v>
      </c>
      <c r="I184" s="174">
        <v>523790.6</v>
      </c>
      <c r="J184" s="174">
        <v>522709.514</v>
      </c>
      <c r="K184" s="174">
        <v>523790.6</v>
      </c>
      <c r="L184" s="194" t="s">
        <v>343</v>
      </c>
      <c r="M184" s="91" t="s">
        <v>425</v>
      </c>
    </row>
    <row r="185" spans="1:13" ht="51">
      <c r="A185" s="210">
        <v>63</v>
      </c>
      <c r="B185" s="45" t="s">
        <v>1685</v>
      </c>
      <c r="C185" s="174">
        <v>983156.8</v>
      </c>
      <c r="D185" s="174">
        <v>973816.488</v>
      </c>
      <c r="E185" s="174">
        <v>0</v>
      </c>
      <c r="F185" s="174">
        <v>0</v>
      </c>
      <c r="G185" s="174">
        <v>0</v>
      </c>
      <c r="H185" s="174">
        <v>0</v>
      </c>
      <c r="I185" s="174">
        <v>983156.8</v>
      </c>
      <c r="J185" s="174">
        <v>973816.488</v>
      </c>
      <c r="K185" s="174">
        <v>983156.8</v>
      </c>
      <c r="L185" s="194" t="s">
        <v>343</v>
      </c>
      <c r="M185" s="91" t="s">
        <v>425</v>
      </c>
    </row>
    <row r="186" spans="1:13" ht="51">
      <c r="A186" s="210">
        <v>64</v>
      </c>
      <c r="B186" s="45" t="s">
        <v>1686</v>
      </c>
      <c r="C186" s="174">
        <v>503688.1</v>
      </c>
      <c r="D186" s="174">
        <v>501419.465</v>
      </c>
      <c r="E186" s="174">
        <v>0</v>
      </c>
      <c r="F186" s="174">
        <v>0</v>
      </c>
      <c r="G186" s="174">
        <v>0</v>
      </c>
      <c r="H186" s="174">
        <v>0</v>
      </c>
      <c r="I186" s="174">
        <v>503688.1</v>
      </c>
      <c r="J186" s="174">
        <v>501419.465</v>
      </c>
      <c r="K186" s="174">
        <v>503688.1</v>
      </c>
      <c r="L186" s="194" t="s">
        <v>343</v>
      </c>
      <c r="M186" s="92" t="s">
        <v>425</v>
      </c>
    </row>
    <row r="187" spans="1:13" ht="51">
      <c r="A187" s="210">
        <v>65</v>
      </c>
      <c r="B187" s="45" t="s">
        <v>1687</v>
      </c>
      <c r="C187" s="174">
        <v>585117.4</v>
      </c>
      <c r="D187" s="174">
        <v>585117.38</v>
      </c>
      <c r="E187" s="174">
        <v>0</v>
      </c>
      <c r="F187" s="174">
        <v>0</v>
      </c>
      <c r="G187" s="174">
        <v>0</v>
      </c>
      <c r="H187" s="174">
        <v>0</v>
      </c>
      <c r="I187" s="174">
        <v>585117.4</v>
      </c>
      <c r="J187" s="174">
        <v>585117.38</v>
      </c>
      <c r="K187" s="174">
        <v>585117.4</v>
      </c>
      <c r="L187" s="194" t="s">
        <v>343</v>
      </c>
      <c r="M187" s="92" t="s">
        <v>425</v>
      </c>
    </row>
    <row r="188" spans="1:13" ht="51">
      <c r="A188" s="210">
        <v>66</v>
      </c>
      <c r="B188" s="45" t="s">
        <v>1688</v>
      </c>
      <c r="C188" s="174">
        <v>1028988.8</v>
      </c>
      <c r="D188" s="174">
        <v>1026641.551</v>
      </c>
      <c r="E188" s="174">
        <v>0</v>
      </c>
      <c r="F188" s="174">
        <v>0</v>
      </c>
      <c r="G188" s="174">
        <v>0</v>
      </c>
      <c r="H188" s="174">
        <v>0</v>
      </c>
      <c r="I188" s="174">
        <v>1028988.8</v>
      </c>
      <c r="J188" s="174">
        <v>1026641.551</v>
      </c>
      <c r="K188" s="174">
        <v>1028988.8</v>
      </c>
      <c r="L188" s="194" t="s">
        <v>343</v>
      </c>
      <c r="M188" s="92" t="s">
        <v>425</v>
      </c>
    </row>
    <row r="189" spans="1:13" ht="51">
      <c r="A189" s="210">
        <v>67</v>
      </c>
      <c r="B189" s="45" t="s">
        <v>1689</v>
      </c>
      <c r="C189" s="174">
        <v>321074.4</v>
      </c>
      <c r="D189" s="174">
        <v>321074.37</v>
      </c>
      <c r="E189" s="174">
        <v>0</v>
      </c>
      <c r="F189" s="174">
        <v>0</v>
      </c>
      <c r="G189" s="174">
        <v>0</v>
      </c>
      <c r="H189" s="174">
        <v>0</v>
      </c>
      <c r="I189" s="174">
        <v>321074.4</v>
      </c>
      <c r="J189" s="174">
        <v>321074.37</v>
      </c>
      <c r="K189" s="174">
        <v>321074.4</v>
      </c>
      <c r="L189" s="194" t="s">
        <v>343</v>
      </c>
      <c r="M189" s="92" t="s">
        <v>425</v>
      </c>
    </row>
    <row r="190" spans="1:13" ht="51">
      <c r="A190" s="210">
        <v>68</v>
      </c>
      <c r="B190" s="45" t="s">
        <v>809</v>
      </c>
      <c r="C190" s="174">
        <v>249473.4</v>
      </c>
      <c r="D190" s="174">
        <v>249150.817</v>
      </c>
      <c r="E190" s="174">
        <v>0</v>
      </c>
      <c r="F190" s="174">
        <v>0</v>
      </c>
      <c r="G190" s="174">
        <v>0</v>
      </c>
      <c r="H190" s="174">
        <v>0</v>
      </c>
      <c r="I190" s="174">
        <v>249473.4</v>
      </c>
      <c r="J190" s="174">
        <v>249150.817</v>
      </c>
      <c r="K190" s="174">
        <v>249473.4</v>
      </c>
      <c r="L190" s="194" t="s">
        <v>343</v>
      </c>
      <c r="M190" s="92" t="s">
        <v>425</v>
      </c>
    </row>
    <row r="191" spans="1:13" ht="51">
      <c r="A191" s="210">
        <v>69</v>
      </c>
      <c r="B191" s="45" t="s">
        <v>1690</v>
      </c>
      <c r="C191" s="174">
        <v>698711.1</v>
      </c>
      <c r="D191" s="174">
        <v>694061.644</v>
      </c>
      <c r="E191" s="174">
        <v>0</v>
      </c>
      <c r="F191" s="174">
        <v>0</v>
      </c>
      <c r="G191" s="174">
        <v>0</v>
      </c>
      <c r="H191" s="174">
        <v>0</v>
      </c>
      <c r="I191" s="174">
        <v>698711.1</v>
      </c>
      <c r="J191" s="174">
        <v>694061.644</v>
      </c>
      <c r="K191" s="174">
        <v>698711.1</v>
      </c>
      <c r="L191" s="194" t="s">
        <v>343</v>
      </c>
      <c r="M191" s="92" t="s">
        <v>425</v>
      </c>
    </row>
    <row r="192" spans="1:13" ht="51">
      <c r="A192" s="210">
        <v>70</v>
      </c>
      <c r="B192" s="45" t="s">
        <v>810</v>
      </c>
      <c r="C192" s="175">
        <v>53222.1</v>
      </c>
      <c r="D192" s="175">
        <v>49981.128</v>
      </c>
      <c r="E192" s="174">
        <v>0</v>
      </c>
      <c r="F192" s="174">
        <v>0</v>
      </c>
      <c r="G192" s="174">
        <v>0</v>
      </c>
      <c r="H192" s="174">
        <v>0</v>
      </c>
      <c r="I192" s="175">
        <v>53222.1</v>
      </c>
      <c r="J192" s="175">
        <v>49981.128</v>
      </c>
      <c r="K192" s="174">
        <v>53222.1</v>
      </c>
      <c r="L192" s="194" t="s">
        <v>343</v>
      </c>
      <c r="M192" s="92" t="s">
        <v>425</v>
      </c>
    </row>
    <row r="193" spans="1:13" ht="38.25">
      <c r="A193" s="210">
        <v>71</v>
      </c>
      <c r="B193" s="45" t="s">
        <v>811</v>
      </c>
      <c r="C193" s="175">
        <v>47330.1</v>
      </c>
      <c r="D193" s="175">
        <v>45646.301</v>
      </c>
      <c r="E193" s="174">
        <v>0</v>
      </c>
      <c r="F193" s="174">
        <v>0</v>
      </c>
      <c r="G193" s="174">
        <v>0</v>
      </c>
      <c r="H193" s="174">
        <v>0</v>
      </c>
      <c r="I193" s="175">
        <v>47330.1</v>
      </c>
      <c r="J193" s="175">
        <v>45646.301</v>
      </c>
      <c r="K193" s="174">
        <v>47330.1</v>
      </c>
      <c r="L193" s="194" t="s">
        <v>343</v>
      </c>
      <c r="M193" s="91" t="s">
        <v>425</v>
      </c>
    </row>
    <row r="194" spans="1:13" ht="51">
      <c r="A194" s="210">
        <v>72</v>
      </c>
      <c r="B194" s="45" t="s">
        <v>1691</v>
      </c>
      <c r="C194" s="174">
        <v>400357.8</v>
      </c>
      <c r="D194" s="174">
        <v>398315.918</v>
      </c>
      <c r="E194" s="174">
        <v>0</v>
      </c>
      <c r="F194" s="174">
        <v>0</v>
      </c>
      <c r="G194" s="174">
        <v>0</v>
      </c>
      <c r="H194" s="174">
        <v>0</v>
      </c>
      <c r="I194" s="174">
        <v>400357.8</v>
      </c>
      <c r="J194" s="174">
        <v>398315.918</v>
      </c>
      <c r="K194" s="174">
        <v>400357.8</v>
      </c>
      <c r="L194" s="194" t="s">
        <v>343</v>
      </c>
      <c r="M194" s="91" t="s">
        <v>425</v>
      </c>
    </row>
    <row r="195" spans="1:13" ht="38.25">
      <c r="A195" s="210">
        <v>73</v>
      </c>
      <c r="B195" s="45" t="s">
        <v>1692</v>
      </c>
      <c r="C195" s="174">
        <v>477334.9</v>
      </c>
      <c r="D195" s="174">
        <v>475323.069</v>
      </c>
      <c r="E195" s="174">
        <v>0</v>
      </c>
      <c r="F195" s="174">
        <v>0</v>
      </c>
      <c r="G195" s="174">
        <v>0</v>
      </c>
      <c r="H195" s="174">
        <v>0</v>
      </c>
      <c r="I195" s="174">
        <v>477334.9</v>
      </c>
      <c r="J195" s="174">
        <v>475323.069</v>
      </c>
      <c r="K195" s="174">
        <v>477334.9</v>
      </c>
      <c r="L195" s="194" t="s">
        <v>343</v>
      </c>
      <c r="M195" s="91" t="s">
        <v>425</v>
      </c>
    </row>
    <row r="196" spans="1:13" ht="51">
      <c r="A196" s="210">
        <v>74</v>
      </c>
      <c r="B196" s="45" t="s">
        <v>812</v>
      </c>
      <c r="C196" s="174">
        <v>82436.1</v>
      </c>
      <c r="D196" s="174">
        <v>82436.092</v>
      </c>
      <c r="E196" s="174">
        <v>0</v>
      </c>
      <c r="F196" s="174">
        <v>0</v>
      </c>
      <c r="G196" s="174">
        <v>0</v>
      </c>
      <c r="H196" s="174">
        <v>0</v>
      </c>
      <c r="I196" s="174">
        <v>82436.1</v>
      </c>
      <c r="J196" s="174">
        <v>82436.092</v>
      </c>
      <c r="K196" s="174">
        <v>73451.9</v>
      </c>
      <c r="L196" s="194" t="s">
        <v>343</v>
      </c>
      <c r="M196" s="92" t="s">
        <v>425</v>
      </c>
    </row>
    <row r="197" spans="1:13" ht="51">
      <c r="A197" s="210">
        <v>75</v>
      </c>
      <c r="B197" s="45" t="s">
        <v>1693</v>
      </c>
      <c r="C197" s="174">
        <v>44545.6</v>
      </c>
      <c r="D197" s="174">
        <v>42558.298</v>
      </c>
      <c r="E197" s="174">
        <v>0</v>
      </c>
      <c r="F197" s="174">
        <v>0</v>
      </c>
      <c r="G197" s="174">
        <v>0</v>
      </c>
      <c r="H197" s="174">
        <v>0</v>
      </c>
      <c r="I197" s="174">
        <v>44545.6</v>
      </c>
      <c r="J197" s="174">
        <v>42558.298</v>
      </c>
      <c r="K197" s="174">
        <v>42558.3</v>
      </c>
      <c r="L197" s="194" t="s">
        <v>343</v>
      </c>
      <c r="M197" s="91" t="s">
        <v>808</v>
      </c>
    </row>
    <row r="198" spans="1:13" ht="51">
      <c r="A198" s="210">
        <v>76</v>
      </c>
      <c r="B198" s="45" t="s">
        <v>1694</v>
      </c>
      <c r="C198" s="174">
        <v>47385.2</v>
      </c>
      <c r="D198" s="174">
        <v>47385.104</v>
      </c>
      <c r="E198" s="174">
        <v>0</v>
      </c>
      <c r="F198" s="174">
        <v>0</v>
      </c>
      <c r="G198" s="174">
        <v>0</v>
      </c>
      <c r="H198" s="174">
        <v>0</v>
      </c>
      <c r="I198" s="174">
        <v>47385.2</v>
      </c>
      <c r="J198" s="174">
        <v>47385.104</v>
      </c>
      <c r="K198" s="174">
        <v>47385.2</v>
      </c>
      <c r="L198" s="194" t="s">
        <v>343</v>
      </c>
      <c r="M198" s="92" t="s">
        <v>425</v>
      </c>
    </row>
    <row r="199" spans="1:13" ht="51">
      <c r="A199" s="210">
        <v>77</v>
      </c>
      <c r="B199" s="45" t="s">
        <v>1695</v>
      </c>
      <c r="C199" s="174">
        <v>464293.2</v>
      </c>
      <c r="D199" s="174">
        <v>464293.108</v>
      </c>
      <c r="E199" s="174">
        <v>0</v>
      </c>
      <c r="F199" s="174">
        <v>0</v>
      </c>
      <c r="G199" s="174">
        <v>0</v>
      </c>
      <c r="H199" s="174">
        <v>0</v>
      </c>
      <c r="I199" s="174">
        <v>464293.2</v>
      </c>
      <c r="J199" s="174">
        <v>464293.108</v>
      </c>
      <c r="K199" s="174">
        <v>464293.2</v>
      </c>
      <c r="L199" s="194" t="s">
        <v>343</v>
      </c>
      <c r="M199" s="91" t="s">
        <v>425</v>
      </c>
    </row>
    <row r="200" spans="1:13" ht="51">
      <c r="A200" s="210">
        <v>78</v>
      </c>
      <c r="B200" s="45" t="s">
        <v>303</v>
      </c>
      <c r="C200" s="174">
        <v>155145</v>
      </c>
      <c r="D200" s="174">
        <v>155144.944</v>
      </c>
      <c r="E200" s="174">
        <v>0</v>
      </c>
      <c r="F200" s="174">
        <v>0</v>
      </c>
      <c r="G200" s="174">
        <v>0</v>
      </c>
      <c r="H200" s="174">
        <v>0</v>
      </c>
      <c r="I200" s="174">
        <v>155145</v>
      </c>
      <c r="J200" s="174">
        <v>155144.944</v>
      </c>
      <c r="K200" s="174">
        <v>155145</v>
      </c>
      <c r="L200" s="194" t="s">
        <v>343</v>
      </c>
      <c r="M200" s="92" t="s">
        <v>425</v>
      </c>
    </row>
    <row r="201" spans="1:13" ht="51">
      <c r="A201" s="210"/>
      <c r="B201" s="40" t="s">
        <v>1696</v>
      </c>
      <c r="C201" s="173">
        <f aca="true" t="shared" si="29" ref="C201:K201">SUM(C203:C204)</f>
        <v>1040425.8999999999</v>
      </c>
      <c r="D201" s="173">
        <f t="shared" si="29"/>
        <v>1040425.733</v>
      </c>
      <c r="E201" s="173">
        <f t="shared" si="29"/>
        <v>0</v>
      </c>
      <c r="F201" s="173">
        <f t="shared" si="29"/>
        <v>0</v>
      </c>
      <c r="G201" s="173">
        <f t="shared" si="29"/>
        <v>0</v>
      </c>
      <c r="H201" s="173">
        <f t="shared" si="29"/>
        <v>0</v>
      </c>
      <c r="I201" s="173">
        <f t="shared" si="29"/>
        <v>1040425.8999999999</v>
      </c>
      <c r="J201" s="173">
        <f t="shared" si="29"/>
        <v>1040425.733</v>
      </c>
      <c r="K201" s="173">
        <f t="shared" si="29"/>
        <v>553485.3</v>
      </c>
      <c r="L201" s="194"/>
      <c r="M201" s="91" t="s">
        <v>426</v>
      </c>
    </row>
    <row r="202" spans="1:13" ht="76.5">
      <c r="A202" s="210"/>
      <c r="B202" s="42" t="s">
        <v>1677</v>
      </c>
      <c r="C202" s="174"/>
      <c r="D202" s="174"/>
      <c r="E202" s="174"/>
      <c r="F202" s="174"/>
      <c r="G202" s="174"/>
      <c r="H202" s="174"/>
      <c r="I202" s="174"/>
      <c r="J202" s="174"/>
      <c r="K202" s="174"/>
      <c r="L202" s="194"/>
      <c r="M202" s="91"/>
    </row>
    <row r="203" spans="1:13" ht="63.75">
      <c r="A203" s="210">
        <v>79</v>
      </c>
      <c r="B203" s="45" t="s">
        <v>1186</v>
      </c>
      <c r="C203" s="174">
        <v>510823.3</v>
      </c>
      <c r="D203" s="174">
        <v>510823.133</v>
      </c>
      <c r="E203" s="174">
        <v>0</v>
      </c>
      <c r="F203" s="174">
        <v>0</v>
      </c>
      <c r="G203" s="174">
        <v>0</v>
      </c>
      <c r="H203" s="174">
        <v>0</v>
      </c>
      <c r="I203" s="174">
        <v>510823.3</v>
      </c>
      <c r="J203" s="174">
        <v>510823.133</v>
      </c>
      <c r="K203" s="174">
        <v>510823.3</v>
      </c>
      <c r="L203" s="194" t="s">
        <v>343</v>
      </c>
      <c r="M203" s="91" t="s">
        <v>394</v>
      </c>
    </row>
    <row r="204" spans="1:13" ht="63.75">
      <c r="A204" s="210">
        <v>80</v>
      </c>
      <c r="B204" s="44" t="s">
        <v>427</v>
      </c>
      <c r="C204" s="174">
        <v>529602.6</v>
      </c>
      <c r="D204" s="174">
        <v>529602.6</v>
      </c>
      <c r="E204" s="174">
        <v>0</v>
      </c>
      <c r="F204" s="174">
        <v>0</v>
      </c>
      <c r="G204" s="174">
        <v>0</v>
      </c>
      <c r="H204" s="174">
        <v>0</v>
      </c>
      <c r="I204" s="174">
        <v>529602.6</v>
      </c>
      <c r="J204" s="174">
        <v>529602.6</v>
      </c>
      <c r="K204" s="174">
        <v>42662</v>
      </c>
      <c r="L204" s="194" t="s">
        <v>428</v>
      </c>
      <c r="M204" s="91" t="s">
        <v>429</v>
      </c>
    </row>
    <row r="205" spans="1:13" s="95" customFormat="1" ht="38.25">
      <c r="A205" s="212"/>
      <c r="B205" s="39" t="s">
        <v>614</v>
      </c>
      <c r="C205" s="173">
        <f aca="true" t="shared" si="30" ref="C205:K205">SUM(C207:C210)</f>
        <v>14725013</v>
      </c>
      <c r="D205" s="173">
        <f t="shared" si="30"/>
        <v>14724663</v>
      </c>
      <c r="E205" s="173">
        <f t="shared" si="30"/>
        <v>0</v>
      </c>
      <c r="F205" s="173">
        <f t="shared" si="30"/>
        <v>0</v>
      </c>
      <c r="G205" s="173">
        <f t="shared" si="30"/>
        <v>0</v>
      </c>
      <c r="H205" s="173">
        <f t="shared" si="30"/>
        <v>0</v>
      </c>
      <c r="I205" s="173">
        <f t="shared" si="30"/>
        <v>14725013</v>
      </c>
      <c r="J205" s="173">
        <f t="shared" si="30"/>
        <v>14724663</v>
      </c>
      <c r="K205" s="173">
        <f t="shared" si="30"/>
        <v>11961152</v>
      </c>
      <c r="L205" s="193"/>
      <c r="M205" s="90" t="s">
        <v>430</v>
      </c>
    </row>
    <row r="206" spans="1:13" ht="63.75">
      <c r="A206" s="210"/>
      <c r="B206" s="46" t="s">
        <v>1187</v>
      </c>
      <c r="C206" s="174"/>
      <c r="D206" s="174"/>
      <c r="E206" s="174"/>
      <c r="F206" s="174"/>
      <c r="G206" s="174"/>
      <c r="H206" s="174"/>
      <c r="I206" s="174"/>
      <c r="J206" s="174"/>
      <c r="K206" s="174"/>
      <c r="L206" s="194"/>
      <c r="M206" s="91"/>
    </row>
    <row r="207" spans="1:13" ht="63.75">
      <c r="A207" s="210">
        <v>81</v>
      </c>
      <c r="B207" s="44" t="s">
        <v>431</v>
      </c>
      <c r="C207" s="174">
        <v>100000</v>
      </c>
      <c r="D207" s="174">
        <v>100000</v>
      </c>
      <c r="E207" s="174">
        <v>0</v>
      </c>
      <c r="F207" s="174">
        <v>0</v>
      </c>
      <c r="G207" s="174">
        <v>0</v>
      </c>
      <c r="H207" s="174">
        <v>0</v>
      </c>
      <c r="I207" s="174">
        <v>100000</v>
      </c>
      <c r="J207" s="174">
        <v>100000</v>
      </c>
      <c r="K207" s="174">
        <v>31486</v>
      </c>
      <c r="L207" s="194" t="s">
        <v>432</v>
      </c>
      <c r="M207" s="91" t="s">
        <v>433</v>
      </c>
    </row>
    <row r="208" spans="1:13" ht="63.75">
      <c r="A208" s="210">
        <v>82</v>
      </c>
      <c r="B208" s="43" t="s">
        <v>1188</v>
      </c>
      <c r="C208" s="174">
        <v>380183</v>
      </c>
      <c r="D208" s="174">
        <v>379833</v>
      </c>
      <c r="E208" s="174">
        <v>0</v>
      </c>
      <c r="F208" s="174">
        <v>0</v>
      </c>
      <c r="G208" s="174">
        <v>0</v>
      </c>
      <c r="H208" s="174">
        <v>0</v>
      </c>
      <c r="I208" s="174">
        <v>380183</v>
      </c>
      <c r="J208" s="174">
        <v>379833</v>
      </c>
      <c r="K208" s="174">
        <v>206385</v>
      </c>
      <c r="L208" s="194" t="s">
        <v>434</v>
      </c>
      <c r="M208" s="91" t="s">
        <v>435</v>
      </c>
    </row>
    <row r="209" spans="1:13" ht="63.75">
      <c r="A209" s="210">
        <v>83</v>
      </c>
      <c r="B209" s="44" t="s">
        <v>1189</v>
      </c>
      <c r="C209" s="174">
        <v>13944830</v>
      </c>
      <c r="D209" s="174">
        <v>13944830</v>
      </c>
      <c r="E209" s="174">
        <v>0</v>
      </c>
      <c r="F209" s="174">
        <v>0</v>
      </c>
      <c r="G209" s="174">
        <v>0</v>
      </c>
      <c r="H209" s="174">
        <v>0</v>
      </c>
      <c r="I209" s="174">
        <v>13944830</v>
      </c>
      <c r="J209" s="174">
        <v>13944830</v>
      </c>
      <c r="K209" s="174">
        <v>11678281</v>
      </c>
      <c r="L209" s="194" t="s">
        <v>436</v>
      </c>
      <c r="M209" s="91" t="s">
        <v>437</v>
      </c>
    </row>
    <row r="210" spans="1:13" ht="76.5">
      <c r="A210" s="210">
        <v>84</v>
      </c>
      <c r="B210" s="44" t="s">
        <v>438</v>
      </c>
      <c r="C210" s="174">
        <v>300000</v>
      </c>
      <c r="D210" s="174">
        <v>300000</v>
      </c>
      <c r="E210" s="174">
        <v>0</v>
      </c>
      <c r="F210" s="174">
        <v>0</v>
      </c>
      <c r="G210" s="174">
        <v>0</v>
      </c>
      <c r="H210" s="174">
        <v>0</v>
      </c>
      <c r="I210" s="174">
        <v>300000</v>
      </c>
      <c r="J210" s="174">
        <v>300000</v>
      </c>
      <c r="K210" s="174">
        <v>45000</v>
      </c>
      <c r="L210" s="194" t="s">
        <v>439</v>
      </c>
      <c r="M210" s="91" t="s">
        <v>440</v>
      </c>
    </row>
    <row r="211" spans="1:13" s="95" customFormat="1" ht="51">
      <c r="A211" s="212"/>
      <c r="B211" s="39" t="s">
        <v>1190</v>
      </c>
      <c r="C211" s="173">
        <f aca="true" t="shared" si="31" ref="C211:K211">SUM(C213)</f>
        <v>300000</v>
      </c>
      <c r="D211" s="173">
        <f t="shared" si="31"/>
        <v>0</v>
      </c>
      <c r="E211" s="173">
        <f t="shared" si="31"/>
        <v>0</v>
      </c>
      <c r="F211" s="173">
        <f t="shared" si="31"/>
        <v>0</v>
      </c>
      <c r="G211" s="173">
        <f t="shared" si="31"/>
        <v>0</v>
      </c>
      <c r="H211" s="173">
        <f t="shared" si="31"/>
        <v>0</v>
      </c>
      <c r="I211" s="173">
        <f t="shared" si="31"/>
        <v>300000</v>
      </c>
      <c r="J211" s="173">
        <f t="shared" si="31"/>
        <v>0</v>
      </c>
      <c r="K211" s="173">
        <f t="shared" si="31"/>
        <v>0</v>
      </c>
      <c r="L211" s="193"/>
      <c r="M211" s="90" t="s">
        <v>441</v>
      </c>
    </row>
    <row r="212" spans="1:13" ht="76.5">
      <c r="A212" s="210"/>
      <c r="B212" s="41" t="s">
        <v>1191</v>
      </c>
      <c r="C212" s="173"/>
      <c r="D212" s="173"/>
      <c r="E212" s="173"/>
      <c r="F212" s="173"/>
      <c r="G212" s="173"/>
      <c r="H212" s="173"/>
      <c r="I212" s="173"/>
      <c r="J212" s="173"/>
      <c r="K212" s="173"/>
      <c r="L212" s="193"/>
      <c r="M212" s="93"/>
    </row>
    <row r="213" spans="1:13" ht="127.5">
      <c r="A213" s="210">
        <v>85</v>
      </c>
      <c r="B213" s="44" t="s">
        <v>442</v>
      </c>
      <c r="C213" s="174">
        <v>300000</v>
      </c>
      <c r="D213" s="174">
        <v>0</v>
      </c>
      <c r="E213" s="174">
        <v>0</v>
      </c>
      <c r="F213" s="174">
        <v>0</v>
      </c>
      <c r="G213" s="174">
        <v>0</v>
      </c>
      <c r="H213" s="174">
        <v>0</v>
      </c>
      <c r="I213" s="174">
        <v>300000</v>
      </c>
      <c r="J213" s="174">
        <v>0</v>
      </c>
      <c r="K213" s="174">
        <v>0</v>
      </c>
      <c r="L213" s="194" t="s">
        <v>1614</v>
      </c>
      <c r="M213" s="92" t="s">
        <v>443</v>
      </c>
    </row>
    <row r="214" spans="1:13" ht="76.5">
      <c r="A214" s="210"/>
      <c r="B214" s="40" t="s">
        <v>1191</v>
      </c>
      <c r="C214" s="173">
        <f aca="true" t="shared" si="32" ref="C214:K214">SUM(C215:C215)</f>
        <v>1068960.4</v>
      </c>
      <c r="D214" s="173">
        <f t="shared" si="32"/>
        <v>1067003.089</v>
      </c>
      <c r="E214" s="173">
        <f t="shared" si="32"/>
        <v>0</v>
      </c>
      <c r="F214" s="173">
        <f t="shared" si="32"/>
        <v>0</v>
      </c>
      <c r="G214" s="173">
        <f t="shared" si="32"/>
        <v>0</v>
      </c>
      <c r="H214" s="173">
        <f t="shared" si="32"/>
        <v>0</v>
      </c>
      <c r="I214" s="173">
        <f t="shared" si="32"/>
        <v>1068960.4</v>
      </c>
      <c r="J214" s="173">
        <f t="shared" si="32"/>
        <v>1067003.089</v>
      </c>
      <c r="K214" s="173">
        <f t="shared" si="32"/>
        <v>1067003.089</v>
      </c>
      <c r="L214" s="194"/>
      <c r="M214" s="91" t="s">
        <v>387</v>
      </c>
    </row>
    <row r="215" spans="1:13" ht="89.25">
      <c r="A215" s="210">
        <v>86</v>
      </c>
      <c r="B215" s="43" t="s">
        <v>1192</v>
      </c>
      <c r="C215" s="174">
        <v>1068960.4</v>
      </c>
      <c r="D215" s="174">
        <v>1067003.089</v>
      </c>
      <c r="E215" s="174">
        <v>0</v>
      </c>
      <c r="F215" s="174">
        <v>0</v>
      </c>
      <c r="G215" s="174">
        <v>0</v>
      </c>
      <c r="H215" s="174">
        <v>0</v>
      </c>
      <c r="I215" s="174">
        <v>1068960.4</v>
      </c>
      <c r="J215" s="174">
        <v>1067003.089</v>
      </c>
      <c r="K215" s="174">
        <v>1067003.089</v>
      </c>
      <c r="L215" s="194" t="s">
        <v>343</v>
      </c>
      <c r="M215" s="91" t="s">
        <v>804</v>
      </c>
    </row>
    <row r="216" spans="1:13" s="95" customFormat="1" ht="51">
      <c r="A216" s="212"/>
      <c r="B216" s="39" t="s">
        <v>1193</v>
      </c>
      <c r="C216" s="173">
        <f aca="true" t="shared" si="33" ref="C216:K216">SUM(C218:C219)</f>
        <v>2803992</v>
      </c>
      <c r="D216" s="173">
        <f t="shared" si="33"/>
        <v>2775998.49</v>
      </c>
      <c r="E216" s="173">
        <f t="shared" si="33"/>
        <v>0</v>
      </c>
      <c r="F216" s="173">
        <f t="shared" si="33"/>
        <v>0</v>
      </c>
      <c r="G216" s="173">
        <f t="shared" si="33"/>
        <v>0</v>
      </c>
      <c r="H216" s="173">
        <f t="shared" si="33"/>
        <v>0</v>
      </c>
      <c r="I216" s="173">
        <f t="shared" si="33"/>
        <v>2803992</v>
      </c>
      <c r="J216" s="173">
        <f t="shared" si="33"/>
        <v>2775998.49</v>
      </c>
      <c r="K216" s="173">
        <f t="shared" si="33"/>
        <v>2775998.5</v>
      </c>
      <c r="L216" s="193"/>
      <c r="M216" s="90" t="s">
        <v>444</v>
      </c>
    </row>
    <row r="217" spans="1:13" ht="63.75">
      <c r="A217" s="210"/>
      <c r="B217" s="46" t="s">
        <v>1194</v>
      </c>
      <c r="C217" s="174"/>
      <c r="D217" s="174"/>
      <c r="E217" s="174"/>
      <c r="F217" s="174"/>
      <c r="G217" s="174"/>
      <c r="H217" s="174"/>
      <c r="I217" s="174"/>
      <c r="J217" s="174"/>
      <c r="K217" s="174"/>
      <c r="L217" s="194"/>
      <c r="M217" s="91"/>
    </row>
    <row r="218" spans="1:13" ht="76.5">
      <c r="A218" s="210">
        <v>87</v>
      </c>
      <c r="B218" s="44" t="s">
        <v>1195</v>
      </c>
      <c r="C218" s="174">
        <v>2000000</v>
      </c>
      <c r="D218" s="174">
        <v>1991763.436</v>
      </c>
      <c r="E218" s="174">
        <v>0</v>
      </c>
      <c r="F218" s="174">
        <v>0</v>
      </c>
      <c r="G218" s="174">
        <v>0</v>
      </c>
      <c r="H218" s="174">
        <v>0</v>
      </c>
      <c r="I218" s="174">
        <v>2000000</v>
      </c>
      <c r="J218" s="174">
        <v>1991763.436</v>
      </c>
      <c r="K218" s="174">
        <v>1991763.4</v>
      </c>
      <c r="L218" s="194" t="s">
        <v>407</v>
      </c>
      <c r="M218" s="91" t="s">
        <v>445</v>
      </c>
    </row>
    <row r="219" spans="1:13" ht="63.75">
      <c r="A219" s="210">
        <v>88</v>
      </c>
      <c r="B219" s="43" t="s">
        <v>1196</v>
      </c>
      <c r="C219" s="174">
        <v>803992</v>
      </c>
      <c r="D219" s="174">
        <v>784235.054</v>
      </c>
      <c r="E219" s="174">
        <v>0</v>
      </c>
      <c r="F219" s="174">
        <v>0</v>
      </c>
      <c r="G219" s="174">
        <v>0</v>
      </c>
      <c r="H219" s="174">
        <v>0</v>
      </c>
      <c r="I219" s="174">
        <v>803992</v>
      </c>
      <c r="J219" s="174">
        <v>784235.054</v>
      </c>
      <c r="K219" s="174">
        <v>784235.1</v>
      </c>
      <c r="L219" s="194" t="s">
        <v>446</v>
      </c>
      <c r="M219" s="91" t="s">
        <v>447</v>
      </c>
    </row>
    <row r="220" spans="1:13" s="95" customFormat="1" ht="51">
      <c r="A220" s="212"/>
      <c r="B220" s="39" t="s">
        <v>1197</v>
      </c>
      <c r="C220" s="173">
        <f aca="true" t="shared" si="34" ref="C220:K220">C222</f>
        <v>400000</v>
      </c>
      <c r="D220" s="173">
        <f t="shared" si="34"/>
        <v>399999.994</v>
      </c>
      <c r="E220" s="173">
        <f t="shared" si="34"/>
        <v>0</v>
      </c>
      <c r="F220" s="173">
        <f t="shared" si="34"/>
        <v>0</v>
      </c>
      <c r="G220" s="173">
        <f t="shared" si="34"/>
        <v>0</v>
      </c>
      <c r="H220" s="173">
        <f t="shared" si="34"/>
        <v>0</v>
      </c>
      <c r="I220" s="173">
        <f t="shared" si="34"/>
        <v>400000</v>
      </c>
      <c r="J220" s="173">
        <f t="shared" si="34"/>
        <v>399999.994</v>
      </c>
      <c r="K220" s="173">
        <f t="shared" si="34"/>
        <v>338935.194</v>
      </c>
      <c r="L220" s="193"/>
      <c r="M220" s="93" t="s">
        <v>448</v>
      </c>
    </row>
    <row r="221" spans="1:13" ht="76.5">
      <c r="A221" s="210"/>
      <c r="B221" s="41" t="s">
        <v>1661</v>
      </c>
      <c r="C221" s="173"/>
      <c r="D221" s="173"/>
      <c r="E221" s="173"/>
      <c r="F221" s="173"/>
      <c r="G221" s="173"/>
      <c r="H221" s="173"/>
      <c r="I221" s="173"/>
      <c r="J221" s="173"/>
      <c r="K221" s="173"/>
      <c r="L221" s="194"/>
      <c r="M221" s="91"/>
    </row>
    <row r="222" spans="1:13" ht="63.75">
      <c r="A222" s="210">
        <v>89</v>
      </c>
      <c r="B222" s="43" t="s">
        <v>1198</v>
      </c>
      <c r="C222" s="174">
        <v>400000</v>
      </c>
      <c r="D222" s="174">
        <v>399999.994</v>
      </c>
      <c r="E222" s="174">
        <v>0</v>
      </c>
      <c r="F222" s="174">
        <v>0</v>
      </c>
      <c r="G222" s="174">
        <v>0</v>
      </c>
      <c r="H222" s="174">
        <v>0</v>
      </c>
      <c r="I222" s="174">
        <v>400000</v>
      </c>
      <c r="J222" s="174">
        <v>399999.994</v>
      </c>
      <c r="K222" s="174">
        <v>338935.194</v>
      </c>
      <c r="L222" s="194" t="s">
        <v>449</v>
      </c>
      <c r="M222" s="91" t="s">
        <v>450</v>
      </c>
    </row>
    <row r="223" spans="1:13" s="95" customFormat="1" ht="51">
      <c r="A223" s="212"/>
      <c r="B223" s="39" t="s">
        <v>1199</v>
      </c>
      <c r="C223" s="173">
        <f aca="true" t="shared" si="35" ref="C223:K223">SUM(C225:C227)</f>
        <v>593175.1</v>
      </c>
      <c r="D223" s="173">
        <f t="shared" si="35"/>
        <v>564441.7220000001</v>
      </c>
      <c r="E223" s="173">
        <f t="shared" si="35"/>
        <v>0</v>
      </c>
      <c r="F223" s="173">
        <f t="shared" si="35"/>
        <v>0</v>
      </c>
      <c r="G223" s="173">
        <f t="shared" si="35"/>
        <v>0</v>
      </c>
      <c r="H223" s="173">
        <f t="shared" si="35"/>
        <v>0</v>
      </c>
      <c r="I223" s="173">
        <f t="shared" si="35"/>
        <v>593175.1</v>
      </c>
      <c r="J223" s="173">
        <f t="shared" si="35"/>
        <v>564441.7220000001</v>
      </c>
      <c r="K223" s="173">
        <f t="shared" si="35"/>
        <v>493388.3</v>
      </c>
      <c r="L223" s="193"/>
      <c r="M223" s="90" t="s">
        <v>451</v>
      </c>
    </row>
    <row r="224" spans="1:13" ht="63.75">
      <c r="A224" s="210"/>
      <c r="B224" s="46" t="s">
        <v>1200</v>
      </c>
      <c r="C224" s="174"/>
      <c r="D224" s="174"/>
      <c r="E224" s="174"/>
      <c r="F224" s="174"/>
      <c r="G224" s="174"/>
      <c r="H224" s="174"/>
      <c r="I224" s="174"/>
      <c r="J224" s="174"/>
      <c r="K224" s="174"/>
      <c r="L224" s="194"/>
      <c r="M224" s="91"/>
    </row>
    <row r="225" spans="1:13" ht="76.5">
      <c r="A225" s="210">
        <v>90</v>
      </c>
      <c r="B225" s="44" t="s">
        <v>1201</v>
      </c>
      <c r="C225" s="174">
        <v>200000</v>
      </c>
      <c r="D225" s="174">
        <v>199999.893</v>
      </c>
      <c r="E225" s="174">
        <v>0</v>
      </c>
      <c r="F225" s="174">
        <v>0</v>
      </c>
      <c r="G225" s="174">
        <v>0</v>
      </c>
      <c r="H225" s="174">
        <v>0</v>
      </c>
      <c r="I225" s="174">
        <v>200000</v>
      </c>
      <c r="J225" s="174">
        <v>199999.893</v>
      </c>
      <c r="K225" s="174">
        <v>200000</v>
      </c>
      <c r="L225" s="194" t="s">
        <v>452</v>
      </c>
      <c r="M225" s="91" t="s">
        <v>342</v>
      </c>
    </row>
    <row r="226" spans="1:13" ht="89.25">
      <c r="A226" s="210">
        <v>91</v>
      </c>
      <c r="B226" s="43" t="s">
        <v>1202</v>
      </c>
      <c r="C226" s="174">
        <v>285123</v>
      </c>
      <c r="D226" s="174">
        <v>285122.971</v>
      </c>
      <c r="E226" s="174">
        <v>0</v>
      </c>
      <c r="F226" s="174">
        <v>0</v>
      </c>
      <c r="G226" s="174">
        <v>0</v>
      </c>
      <c r="H226" s="174">
        <v>0</v>
      </c>
      <c r="I226" s="174">
        <v>285123</v>
      </c>
      <c r="J226" s="174">
        <v>285122.971</v>
      </c>
      <c r="K226" s="174">
        <v>285123</v>
      </c>
      <c r="L226" s="194" t="s">
        <v>343</v>
      </c>
      <c r="M226" s="91" t="s">
        <v>804</v>
      </c>
    </row>
    <row r="227" spans="1:13" ht="76.5">
      <c r="A227" s="210">
        <v>92</v>
      </c>
      <c r="B227" s="44" t="s">
        <v>453</v>
      </c>
      <c r="C227" s="174">
        <v>108052.1</v>
      </c>
      <c r="D227" s="174">
        <v>79318.858</v>
      </c>
      <c r="E227" s="174">
        <v>0</v>
      </c>
      <c r="F227" s="174">
        <v>0</v>
      </c>
      <c r="G227" s="174">
        <v>0</v>
      </c>
      <c r="H227" s="174">
        <v>0</v>
      </c>
      <c r="I227" s="174">
        <v>108052.1</v>
      </c>
      <c r="J227" s="174">
        <v>79318.858</v>
      </c>
      <c r="K227" s="174">
        <v>8265.3</v>
      </c>
      <c r="L227" s="194" t="s">
        <v>454</v>
      </c>
      <c r="M227" s="91" t="s">
        <v>455</v>
      </c>
    </row>
    <row r="228" spans="1:13" ht="51">
      <c r="A228" s="210"/>
      <c r="B228" s="40" t="s">
        <v>1203</v>
      </c>
      <c r="C228" s="173">
        <f aca="true" t="shared" si="36" ref="C228:K228">SUM(C230:C230)</f>
        <v>40753.3</v>
      </c>
      <c r="D228" s="173">
        <f t="shared" si="36"/>
        <v>40753.246</v>
      </c>
      <c r="E228" s="173">
        <f t="shared" si="36"/>
        <v>0</v>
      </c>
      <c r="F228" s="173">
        <f t="shared" si="36"/>
        <v>0</v>
      </c>
      <c r="G228" s="173">
        <f t="shared" si="36"/>
        <v>0</v>
      </c>
      <c r="H228" s="173">
        <f t="shared" si="36"/>
        <v>0</v>
      </c>
      <c r="I228" s="173">
        <f t="shared" si="36"/>
        <v>40753.3</v>
      </c>
      <c r="J228" s="173">
        <f t="shared" si="36"/>
        <v>40753.246</v>
      </c>
      <c r="K228" s="173">
        <f t="shared" si="36"/>
        <v>40753.3</v>
      </c>
      <c r="L228" s="194"/>
      <c r="M228" s="91" t="s">
        <v>342</v>
      </c>
    </row>
    <row r="229" spans="1:13" ht="76.5">
      <c r="A229" s="210"/>
      <c r="B229" s="42" t="s">
        <v>1191</v>
      </c>
      <c r="C229" s="174"/>
      <c r="D229" s="174"/>
      <c r="E229" s="174"/>
      <c r="F229" s="174"/>
      <c r="G229" s="174"/>
      <c r="H229" s="174"/>
      <c r="I229" s="174"/>
      <c r="J229" s="174"/>
      <c r="K229" s="174"/>
      <c r="L229" s="194"/>
      <c r="M229" s="91"/>
    </row>
    <row r="230" spans="1:13" ht="76.5">
      <c r="A230" s="210">
        <v>93</v>
      </c>
      <c r="B230" s="44" t="s">
        <v>1204</v>
      </c>
      <c r="C230" s="174">
        <v>40753.3</v>
      </c>
      <c r="D230" s="174">
        <v>40753.246</v>
      </c>
      <c r="E230" s="174">
        <v>0</v>
      </c>
      <c r="F230" s="174">
        <v>0</v>
      </c>
      <c r="G230" s="174">
        <v>0</v>
      </c>
      <c r="H230" s="174">
        <v>0</v>
      </c>
      <c r="I230" s="174">
        <v>40753.3</v>
      </c>
      <c r="J230" s="174">
        <v>40753.246</v>
      </c>
      <c r="K230" s="174">
        <v>40753.3</v>
      </c>
      <c r="L230" s="194" t="s">
        <v>343</v>
      </c>
      <c r="M230" s="91" t="s">
        <v>394</v>
      </c>
    </row>
    <row r="231" spans="1:13" ht="51">
      <c r="A231" s="210"/>
      <c r="B231" s="40" t="s">
        <v>1205</v>
      </c>
      <c r="C231" s="173">
        <f aca="true" t="shared" si="37" ref="C231:K231">C233</f>
        <v>772188</v>
      </c>
      <c r="D231" s="173">
        <f t="shared" si="37"/>
        <v>772188</v>
      </c>
      <c r="E231" s="173">
        <f t="shared" si="37"/>
        <v>0</v>
      </c>
      <c r="F231" s="173">
        <f t="shared" si="37"/>
        <v>0</v>
      </c>
      <c r="G231" s="173">
        <f t="shared" si="37"/>
        <v>0</v>
      </c>
      <c r="H231" s="173">
        <f t="shared" si="37"/>
        <v>0</v>
      </c>
      <c r="I231" s="173">
        <f t="shared" si="37"/>
        <v>772188</v>
      </c>
      <c r="J231" s="173">
        <f t="shared" si="37"/>
        <v>772188</v>
      </c>
      <c r="K231" s="173">
        <f t="shared" si="37"/>
        <v>231269</v>
      </c>
      <c r="L231" s="194"/>
      <c r="M231" s="91" t="s">
        <v>456</v>
      </c>
    </row>
    <row r="232" spans="1:13" ht="89.25">
      <c r="A232" s="210"/>
      <c r="B232" s="42" t="s">
        <v>1206</v>
      </c>
      <c r="C232" s="174"/>
      <c r="D232" s="174"/>
      <c r="E232" s="174"/>
      <c r="F232" s="174"/>
      <c r="G232" s="174"/>
      <c r="H232" s="174"/>
      <c r="I232" s="174"/>
      <c r="J232" s="174"/>
      <c r="K232" s="174"/>
      <c r="L232" s="194"/>
      <c r="M232" s="91"/>
    </row>
    <row r="233" spans="1:13" ht="89.25">
      <c r="A233" s="210">
        <v>94</v>
      </c>
      <c r="B233" s="44" t="s">
        <v>1207</v>
      </c>
      <c r="C233" s="174">
        <v>772188</v>
      </c>
      <c r="D233" s="174">
        <v>772188</v>
      </c>
      <c r="E233" s="174">
        <v>0</v>
      </c>
      <c r="F233" s="174">
        <v>0</v>
      </c>
      <c r="G233" s="174">
        <v>0</v>
      </c>
      <c r="H233" s="174">
        <v>0</v>
      </c>
      <c r="I233" s="174">
        <v>772188</v>
      </c>
      <c r="J233" s="174">
        <v>772188</v>
      </c>
      <c r="K233" s="174">
        <v>231269</v>
      </c>
      <c r="L233" s="194" t="s">
        <v>457</v>
      </c>
      <c r="M233" s="91" t="s">
        <v>458</v>
      </c>
    </row>
    <row r="234" spans="1:13" s="95" customFormat="1" ht="76.5">
      <c r="A234" s="212"/>
      <c r="B234" s="39" t="s">
        <v>1208</v>
      </c>
      <c r="C234" s="173">
        <f aca="true" t="shared" si="38" ref="C234:K234">SUM(C236:C244)</f>
        <v>3772125.9</v>
      </c>
      <c r="D234" s="173">
        <f t="shared" si="38"/>
        <v>3620056.79</v>
      </c>
      <c r="E234" s="173">
        <f t="shared" si="38"/>
        <v>0</v>
      </c>
      <c r="F234" s="173">
        <f t="shared" si="38"/>
        <v>0</v>
      </c>
      <c r="G234" s="173">
        <f t="shared" si="38"/>
        <v>0</v>
      </c>
      <c r="H234" s="173">
        <f t="shared" si="38"/>
        <v>0</v>
      </c>
      <c r="I234" s="173">
        <f t="shared" si="38"/>
        <v>3772125.9</v>
      </c>
      <c r="J234" s="173">
        <f t="shared" si="38"/>
        <v>3620056.79</v>
      </c>
      <c r="K234" s="173">
        <f t="shared" si="38"/>
        <v>3201033.297</v>
      </c>
      <c r="L234" s="193"/>
      <c r="M234" s="90" t="s">
        <v>459</v>
      </c>
    </row>
    <row r="235" spans="1:13" ht="76.5">
      <c r="A235" s="210"/>
      <c r="B235" s="46" t="s">
        <v>1209</v>
      </c>
      <c r="C235" s="174"/>
      <c r="D235" s="174"/>
      <c r="E235" s="174"/>
      <c r="F235" s="174"/>
      <c r="G235" s="174"/>
      <c r="H235" s="174"/>
      <c r="I235" s="174"/>
      <c r="J235" s="174"/>
      <c r="K235" s="174"/>
      <c r="L235" s="194"/>
      <c r="M235" s="91"/>
    </row>
    <row r="236" spans="1:13" ht="102">
      <c r="A236" s="210">
        <v>95</v>
      </c>
      <c r="B236" s="44" t="s">
        <v>1210</v>
      </c>
      <c r="C236" s="174">
        <v>742092.4</v>
      </c>
      <c r="D236" s="174">
        <v>742092.25</v>
      </c>
      <c r="E236" s="174">
        <v>0</v>
      </c>
      <c r="F236" s="174">
        <v>0</v>
      </c>
      <c r="G236" s="174">
        <v>0</v>
      </c>
      <c r="H236" s="174">
        <v>0</v>
      </c>
      <c r="I236" s="174">
        <v>742092.4</v>
      </c>
      <c r="J236" s="174">
        <v>742092.25</v>
      </c>
      <c r="K236" s="174">
        <v>742092.4</v>
      </c>
      <c r="L236" s="194">
        <v>1</v>
      </c>
      <c r="M236" s="91" t="s">
        <v>394</v>
      </c>
    </row>
    <row r="237" spans="1:13" ht="89.25">
      <c r="A237" s="210">
        <v>96</v>
      </c>
      <c r="B237" s="44" t="s">
        <v>1211</v>
      </c>
      <c r="C237" s="174">
        <v>393839.9</v>
      </c>
      <c r="D237" s="174">
        <v>393839.82</v>
      </c>
      <c r="E237" s="174">
        <v>0</v>
      </c>
      <c r="F237" s="174">
        <v>0</v>
      </c>
      <c r="G237" s="174">
        <v>0</v>
      </c>
      <c r="H237" s="174">
        <v>0</v>
      </c>
      <c r="I237" s="174">
        <v>393839.9</v>
      </c>
      <c r="J237" s="174">
        <v>393839.82</v>
      </c>
      <c r="K237" s="174">
        <v>393839.9</v>
      </c>
      <c r="L237" s="194" t="s">
        <v>343</v>
      </c>
      <c r="M237" s="91" t="s">
        <v>394</v>
      </c>
    </row>
    <row r="238" spans="1:13" ht="63.75">
      <c r="A238" s="210">
        <v>97</v>
      </c>
      <c r="B238" s="43" t="s">
        <v>1212</v>
      </c>
      <c r="C238" s="174">
        <v>600000</v>
      </c>
      <c r="D238" s="174">
        <v>600000</v>
      </c>
      <c r="E238" s="174">
        <v>0</v>
      </c>
      <c r="F238" s="174">
        <v>0</v>
      </c>
      <c r="G238" s="174">
        <v>0</v>
      </c>
      <c r="H238" s="174">
        <v>0</v>
      </c>
      <c r="I238" s="174">
        <v>600000</v>
      </c>
      <c r="J238" s="174">
        <v>600000</v>
      </c>
      <c r="K238" s="174">
        <v>600000</v>
      </c>
      <c r="L238" s="194" t="s">
        <v>460</v>
      </c>
      <c r="M238" s="91" t="s">
        <v>342</v>
      </c>
    </row>
    <row r="239" spans="1:13" ht="51">
      <c r="A239" s="210">
        <v>98</v>
      </c>
      <c r="B239" s="44" t="s">
        <v>461</v>
      </c>
      <c r="C239" s="174">
        <v>413745.2</v>
      </c>
      <c r="D239" s="174">
        <v>411676.474</v>
      </c>
      <c r="E239" s="174">
        <v>0</v>
      </c>
      <c r="F239" s="174">
        <v>0</v>
      </c>
      <c r="G239" s="174">
        <v>0</v>
      </c>
      <c r="H239" s="174">
        <v>0</v>
      </c>
      <c r="I239" s="174">
        <v>413745.2</v>
      </c>
      <c r="J239" s="174">
        <v>411676.474</v>
      </c>
      <c r="K239" s="174">
        <v>24006.431</v>
      </c>
      <c r="L239" s="194" t="s">
        <v>454</v>
      </c>
      <c r="M239" s="91" t="s">
        <v>462</v>
      </c>
    </row>
    <row r="240" spans="1:13" ht="76.5">
      <c r="A240" s="210">
        <v>99</v>
      </c>
      <c r="B240" s="44" t="s">
        <v>463</v>
      </c>
      <c r="C240" s="173">
        <v>100000</v>
      </c>
      <c r="D240" s="173">
        <v>100000</v>
      </c>
      <c r="E240" s="173">
        <v>0</v>
      </c>
      <c r="F240" s="173">
        <v>0</v>
      </c>
      <c r="G240" s="173">
        <v>0</v>
      </c>
      <c r="H240" s="173">
        <v>0</v>
      </c>
      <c r="I240" s="173">
        <v>100000</v>
      </c>
      <c r="J240" s="173">
        <v>100000</v>
      </c>
      <c r="K240" s="173">
        <v>68646.166</v>
      </c>
      <c r="L240" s="194" t="s">
        <v>464</v>
      </c>
      <c r="M240" s="91" t="s">
        <v>465</v>
      </c>
    </row>
    <row r="241" spans="1:13" ht="89.25">
      <c r="A241" s="210">
        <v>100</v>
      </c>
      <c r="B241" s="43" t="s">
        <v>1213</v>
      </c>
      <c r="C241" s="174">
        <v>1000000</v>
      </c>
      <c r="D241" s="174">
        <v>999999.916</v>
      </c>
      <c r="E241" s="174">
        <v>0</v>
      </c>
      <c r="F241" s="174">
        <v>0</v>
      </c>
      <c r="G241" s="174">
        <v>0</v>
      </c>
      <c r="H241" s="174">
        <v>0</v>
      </c>
      <c r="I241" s="174">
        <v>1000000</v>
      </c>
      <c r="J241" s="174">
        <v>999999.916</v>
      </c>
      <c r="K241" s="174">
        <v>1000000</v>
      </c>
      <c r="L241" s="194" t="s">
        <v>466</v>
      </c>
      <c r="M241" s="91" t="s">
        <v>342</v>
      </c>
    </row>
    <row r="242" spans="1:13" ht="76.5">
      <c r="A242" s="210">
        <v>101</v>
      </c>
      <c r="B242" s="44" t="s">
        <v>1214</v>
      </c>
      <c r="C242" s="174">
        <v>372448.4</v>
      </c>
      <c r="D242" s="174">
        <v>372448.33</v>
      </c>
      <c r="E242" s="174">
        <v>0</v>
      </c>
      <c r="F242" s="174">
        <v>0</v>
      </c>
      <c r="G242" s="174">
        <v>0</v>
      </c>
      <c r="H242" s="174">
        <v>0</v>
      </c>
      <c r="I242" s="174">
        <v>372448.4</v>
      </c>
      <c r="J242" s="174">
        <v>372448.33</v>
      </c>
      <c r="K242" s="174">
        <v>372448.4</v>
      </c>
      <c r="L242" s="194" t="s">
        <v>343</v>
      </c>
      <c r="M242" s="91" t="s">
        <v>394</v>
      </c>
    </row>
    <row r="243" spans="1:13" ht="63.75">
      <c r="A243" s="210"/>
      <c r="B243" s="41" t="s">
        <v>1628</v>
      </c>
      <c r="C243" s="173"/>
      <c r="D243" s="173"/>
      <c r="E243" s="173"/>
      <c r="F243" s="173"/>
      <c r="G243" s="173"/>
      <c r="H243" s="173"/>
      <c r="I243" s="173"/>
      <c r="J243" s="173"/>
      <c r="K243" s="173"/>
      <c r="L243" s="194"/>
      <c r="M243" s="91"/>
    </row>
    <row r="244" spans="1:13" ht="89.25">
      <c r="A244" s="210">
        <v>102</v>
      </c>
      <c r="B244" s="43" t="s">
        <v>281</v>
      </c>
      <c r="C244" s="174">
        <v>150000</v>
      </c>
      <c r="D244" s="174">
        <v>0</v>
      </c>
      <c r="E244" s="174">
        <v>0</v>
      </c>
      <c r="F244" s="174">
        <v>0</v>
      </c>
      <c r="G244" s="174">
        <v>0</v>
      </c>
      <c r="H244" s="174">
        <v>0</v>
      </c>
      <c r="I244" s="174">
        <v>150000</v>
      </c>
      <c r="J244" s="174">
        <v>0</v>
      </c>
      <c r="K244" s="174">
        <v>0</v>
      </c>
      <c r="L244" s="194" t="s">
        <v>1614</v>
      </c>
      <c r="M244" s="91" t="s">
        <v>443</v>
      </c>
    </row>
    <row r="245" spans="1:13" s="95" customFormat="1" ht="38.25">
      <c r="A245" s="212"/>
      <c r="B245" s="39" t="s">
        <v>1215</v>
      </c>
      <c r="C245" s="173">
        <f aca="true" t="shared" si="39" ref="C245:K245">SUM(C246:C247)</f>
        <v>400000</v>
      </c>
      <c r="D245" s="173">
        <f t="shared" si="39"/>
        <v>399999.94</v>
      </c>
      <c r="E245" s="173">
        <f t="shared" si="39"/>
        <v>0</v>
      </c>
      <c r="F245" s="173">
        <f t="shared" si="39"/>
        <v>0</v>
      </c>
      <c r="G245" s="173">
        <f t="shared" si="39"/>
        <v>0</v>
      </c>
      <c r="H245" s="173">
        <f t="shared" si="39"/>
        <v>0</v>
      </c>
      <c r="I245" s="173">
        <f t="shared" si="39"/>
        <v>400000</v>
      </c>
      <c r="J245" s="173">
        <f t="shared" si="39"/>
        <v>399999.94</v>
      </c>
      <c r="K245" s="173">
        <f t="shared" si="39"/>
        <v>400000</v>
      </c>
      <c r="L245" s="193"/>
      <c r="M245" s="90" t="s">
        <v>342</v>
      </c>
    </row>
    <row r="246" spans="1:13" ht="76.5">
      <c r="A246" s="210"/>
      <c r="B246" s="46" t="s">
        <v>1666</v>
      </c>
      <c r="C246" s="173"/>
      <c r="D246" s="173"/>
      <c r="E246" s="173"/>
      <c r="F246" s="173"/>
      <c r="G246" s="173"/>
      <c r="H246" s="173"/>
      <c r="I246" s="173"/>
      <c r="J246" s="173"/>
      <c r="K246" s="173"/>
      <c r="L246" s="194"/>
      <c r="M246" s="91"/>
    </row>
    <row r="247" spans="1:13" ht="63.75">
      <c r="A247" s="210">
        <v>103</v>
      </c>
      <c r="B247" s="43" t="s">
        <v>1216</v>
      </c>
      <c r="C247" s="174">
        <v>400000</v>
      </c>
      <c r="D247" s="174">
        <v>399999.94</v>
      </c>
      <c r="E247" s="174">
        <v>0</v>
      </c>
      <c r="F247" s="174">
        <v>0</v>
      </c>
      <c r="G247" s="174">
        <v>0</v>
      </c>
      <c r="H247" s="174">
        <v>0</v>
      </c>
      <c r="I247" s="174">
        <v>400000</v>
      </c>
      <c r="J247" s="174">
        <v>399999.94</v>
      </c>
      <c r="K247" s="174">
        <v>400000</v>
      </c>
      <c r="L247" s="194" t="s">
        <v>467</v>
      </c>
      <c r="M247" s="91" t="s">
        <v>342</v>
      </c>
    </row>
    <row r="248" spans="1:13" s="95" customFormat="1" ht="51">
      <c r="A248" s="212"/>
      <c r="B248" s="39" t="s">
        <v>1217</v>
      </c>
      <c r="C248" s="173">
        <f aca="true" t="shared" si="40" ref="C248:K248">SUM(C250)</f>
        <v>200000</v>
      </c>
      <c r="D248" s="173">
        <f t="shared" si="40"/>
        <v>200000</v>
      </c>
      <c r="E248" s="173">
        <f t="shared" si="40"/>
        <v>0</v>
      </c>
      <c r="F248" s="173">
        <f t="shared" si="40"/>
        <v>0</v>
      </c>
      <c r="G248" s="173">
        <f t="shared" si="40"/>
        <v>0</v>
      </c>
      <c r="H248" s="173">
        <f t="shared" si="40"/>
        <v>0</v>
      </c>
      <c r="I248" s="173">
        <f t="shared" si="40"/>
        <v>200000</v>
      </c>
      <c r="J248" s="173">
        <f t="shared" si="40"/>
        <v>200000</v>
      </c>
      <c r="K248" s="173">
        <f t="shared" si="40"/>
        <v>0</v>
      </c>
      <c r="L248" s="193"/>
      <c r="M248" s="90" t="s">
        <v>441</v>
      </c>
    </row>
    <row r="249" spans="1:13" ht="63.75">
      <c r="A249" s="210"/>
      <c r="B249" s="41" t="s">
        <v>468</v>
      </c>
      <c r="C249" s="173"/>
      <c r="D249" s="173"/>
      <c r="E249" s="173"/>
      <c r="F249" s="173"/>
      <c r="G249" s="173"/>
      <c r="H249" s="173"/>
      <c r="I249" s="173"/>
      <c r="J249" s="173"/>
      <c r="K249" s="173"/>
      <c r="L249" s="194"/>
      <c r="M249" s="91"/>
    </row>
    <row r="250" spans="1:13" ht="63.75">
      <c r="A250" s="210">
        <v>104</v>
      </c>
      <c r="B250" s="43" t="s">
        <v>1218</v>
      </c>
      <c r="C250" s="174">
        <v>200000</v>
      </c>
      <c r="D250" s="174">
        <v>200000</v>
      </c>
      <c r="E250" s="174">
        <v>0</v>
      </c>
      <c r="F250" s="174">
        <v>0</v>
      </c>
      <c r="G250" s="174">
        <v>0</v>
      </c>
      <c r="H250" s="174">
        <v>0</v>
      </c>
      <c r="I250" s="174">
        <v>200000</v>
      </c>
      <c r="J250" s="174">
        <v>200000</v>
      </c>
      <c r="K250" s="174">
        <v>0</v>
      </c>
      <c r="L250" s="194" t="s">
        <v>469</v>
      </c>
      <c r="M250" s="91" t="s">
        <v>470</v>
      </c>
    </row>
    <row r="251" spans="1:13" s="95" customFormat="1" ht="51">
      <c r="A251" s="212"/>
      <c r="B251" s="39" t="s">
        <v>1219</v>
      </c>
      <c r="C251" s="176">
        <f aca="true" t="shared" si="41" ref="C251:K251">SUM(C253)</f>
        <v>696771</v>
      </c>
      <c r="D251" s="176">
        <f t="shared" si="41"/>
        <v>696770.928</v>
      </c>
      <c r="E251" s="173">
        <f t="shared" si="41"/>
        <v>0</v>
      </c>
      <c r="F251" s="173">
        <f t="shared" si="41"/>
        <v>0</v>
      </c>
      <c r="G251" s="173">
        <f t="shared" si="41"/>
        <v>0</v>
      </c>
      <c r="H251" s="173">
        <f t="shared" si="41"/>
        <v>0</v>
      </c>
      <c r="I251" s="176">
        <f t="shared" si="41"/>
        <v>696771</v>
      </c>
      <c r="J251" s="176">
        <f t="shared" si="41"/>
        <v>696770.928</v>
      </c>
      <c r="K251" s="173">
        <f t="shared" si="41"/>
        <v>532999.928</v>
      </c>
      <c r="L251" s="193"/>
      <c r="M251" s="90" t="s">
        <v>471</v>
      </c>
    </row>
    <row r="252" spans="1:13" ht="63.75">
      <c r="A252" s="210"/>
      <c r="B252" s="41" t="s">
        <v>1220</v>
      </c>
      <c r="C252" s="173"/>
      <c r="D252" s="173"/>
      <c r="E252" s="173"/>
      <c r="F252" s="173"/>
      <c r="G252" s="173"/>
      <c r="H252" s="173"/>
      <c r="I252" s="173"/>
      <c r="J252" s="173"/>
      <c r="K252" s="173"/>
      <c r="L252" s="194"/>
      <c r="M252" s="91"/>
    </row>
    <row r="253" spans="1:13" ht="89.25">
      <c r="A253" s="210">
        <v>105</v>
      </c>
      <c r="B253" s="43" t="s">
        <v>1221</v>
      </c>
      <c r="C253" s="174">
        <v>696771</v>
      </c>
      <c r="D253" s="174">
        <v>696770.928</v>
      </c>
      <c r="E253" s="174">
        <v>0</v>
      </c>
      <c r="F253" s="174">
        <v>0</v>
      </c>
      <c r="G253" s="174">
        <v>0</v>
      </c>
      <c r="H253" s="174">
        <v>0</v>
      </c>
      <c r="I253" s="174">
        <v>696771</v>
      </c>
      <c r="J253" s="174">
        <v>696770.928</v>
      </c>
      <c r="K253" s="174">
        <v>532999.928</v>
      </c>
      <c r="L253" s="194" t="s">
        <v>472</v>
      </c>
      <c r="M253" s="91" t="s">
        <v>473</v>
      </c>
    </row>
    <row r="254" spans="1:13" s="95" customFormat="1" ht="51">
      <c r="A254" s="212"/>
      <c r="B254" s="39" t="s">
        <v>1222</v>
      </c>
      <c r="C254" s="173">
        <f aca="true" t="shared" si="42" ref="C254:K254">SUM(C255:C256)</f>
        <v>540675.8</v>
      </c>
      <c r="D254" s="173">
        <f t="shared" si="42"/>
        <v>540675</v>
      </c>
      <c r="E254" s="173">
        <f t="shared" si="42"/>
        <v>0</v>
      </c>
      <c r="F254" s="173">
        <f t="shared" si="42"/>
        <v>0</v>
      </c>
      <c r="G254" s="173">
        <f t="shared" si="42"/>
        <v>0</v>
      </c>
      <c r="H254" s="173">
        <f t="shared" si="42"/>
        <v>0</v>
      </c>
      <c r="I254" s="173">
        <f t="shared" si="42"/>
        <v>540675.8</v>
      </c>
      <c r="J254" s="173">
        <f t="shared" si="42"/>
        <v>540675</v>
      </c>
      <c r="K254" s="173">
        <f t="shared" si="42"/>
        <v>540675.8</v>
      </c>
      <c r="L254" s="193"/>
      <c r="M254" s="90" t="s">
        <v>342</v>
      </c>
    </row>
    <row r="255" spans="1:13" ht="63.75">
      <c r="A255" s="210"/>
      <c r="B255" s="42" t="s">
        <v>1223</v>
      </c>
      <c r="C255" s="174"/>
      <c r="D255" s="174"/>
      <c r="E255" s="174"/>
      <c r="F255" s="174"/>
      <c r="G255" s="174"/>
      <c r="H255" s="174"/>
      <c r="I255" s="174"/>
      <c r="J255" s="174"/>
      <c r="K255" s="174"/>
      <c r="L255" s="194"/>
      <c r="M255" s="91"/>
    </row>
    <row r="256" spans="1:13" ht="76.5">
      <c r="A256" s="210">
        <v>106</v>
      </c>
      <c r="B256" s="44" t="s">
        <v>1224</v>
      </c>
      <c r="C256" s="175">
        <v>540675.8</v>
      </c>
      <c r="D256" s="175">
        <v>540675</v>
      </c>
      <c r="E256" s="174">
        <v>0</v>
      </c>
      <c r="F256" s="174">
        <v>0</v>
      </c>
      <c r="G256" s="174">
        <v>0</v>
      </c>
      <c r="H256" s="174">
        <v>0</v>
      </c>
      <c r="I256" s="175">
        <v>540675.8</v>
      </c>
      <c r="J256" s="175">
        <v>540675</v>
      </c>
      <c r="K256" s="174">
        <v>540675.8</v>
      </c>
      <c r="L256" s="194" t="s">
        <v>474</v>
      </c>
      <c r="M256" s="91" t="s">
        <v>475</v>
      </c>
    </row>
    <row r="257" spans="1:13" s="95" customFormat="1" ht="76.5">
      <c r="A257" s="212"/>
      <c r="B257" s="94" t="s">
        <v>1225</v>
      </c>
      <c r="C257" s="173">
        <f aca="true" t="shared" si="43" ref="C257:K257">SUM(C258:C269)</f>
        <v>4764922.1</v>
      </c>
      <c r="D257" s="173">
        <f t="shared" si="43"/>
        <v>4756628.358</v>
      </c>
      <c r="E257" s="173">
        <f t="shared" si="43"/>
        <v>0</v>
      </c>
      <c r="F257" s="173">
        <f t="shared" si="43"/>
        <v>0</v>
      </c>
      <c r="G257" s="173">
        <f t="shared" si="43"/>
        <v>0</v>
      </c>
      <c r="H257" s="173">
        <f t="shared" si="43"/>
        <v>0</v>
      </c>
      <c r="I257" s="173">
        <f t="shared" si="43"/>
        <v>4764922.1</v>
      </c>
      <c r="J257" s="173">
        <f t="shared" si="43"/>
        <v>4756628.358</v>
      </c>
      <c r="K257" s="173">
        <f t="shared" si="43"/>
        <v>4436217.0200000005</v>
      </c>
      <c r="L257" s="193"/>
      <c r="M257" s="90" t="s">
        <v>476</v>
      </c>
    </row>
    <row r="258" spans="1:13" ht="63.75">
      <c r="A258" s="210"/>
      <c r="B258" s="46" t="s">
        <v>1226</v>
      </c>
      <c r="C258" s="174"/>
      <c r="D258" s="174"/>
      <c r="E258" s="174"/>
      <c r="F258" s="174"/>
      <c r="G258" s="174"/>
      <c r="H258" s="174"/>
      <c r="I258" s="174"/>
      <c r="J258" s="174"/>
      <c r="K258" s="174"/>
      <c r="L258" s="194"/>
      <c r="M258" s="91"/>
    </row>
    <row r="259" spans="1:13" ht="89.25">
      <c r="A259" s="210">
        <v>107</v>
      </c>
      <c r="B259" s="44" t="s">
        <v>1227</v>
      </c>
      <c r="C259" s="174">
        <v>1945000</v>
      </c>
      <c r="D259" s="174">
        <v>1945000</v>
      </c>
      <c r="E259" s="174">
        <v>0</v>
      </c>
      <c r="F259" s="174">
        <v>0</v>
      </c>
      <c r="G259" s="174">
        <v>0</v>
      </c>
      <c r="H259" s="174">
        <v>0</v>
      </c>
      <c r="I259" s="174">
        <v>1945000</v>
      </c>
      <c r="J259" s="174">
        <v>1945000</v>
      </c>
      <c r="K259" s="174">
        <v>1855000</v>
      </c>
      <c r="L259" s="194" t="s">
        <v>477</v>
      </c>
      <c r="M259" s="91" t="s">
        <v>478</v>
      </c>
    </row>
    <row r="260" spans="1:13" ht="63.75">
      <c r="A260" s="210"/>
      <c r="B260" s="46" t="s">
        <v>1228</v>
      </c>
      <c r="C260" s="174"/>
      <c r="D260" s="174"/>
      <c r="E260" s="174"/>
      <c r="F260" s="174"/>
      <c r="G260" s="174"/>
      <c r="H260" s="174"/>
      <c r="I260" s="174"/>
      <c r="J260" s="174"/>
      <c r="K260" s="174"/>
      <c r="L260" s="194"/>
      <c r="M260" s="91"/>
    </row>
    <row r="261" spans="1:13" ht="89.25">
      <c r="A261" s="210">
        <v>108</v>
      </c>
      <c r="B261" s="44" t="s">
        <v>1229</v>
      </c>
      <c r="C261" s="174">
        <v>490588.8</v>
      </c>
      <c r="D261" s="174">
        <v>490285.575</v>
      </c>
      <c r="E261" s="174">
        <v>0</v>
      </c>
      <c r="F261" s="174">
        <v>0</v>
      </c>
      <c r="G261" s="174">
        <v>0</v>
      </c>
      <c r="H261" s="174">
        <v>0</v>
      </c>
      <c r="I261" s="174">
        <v>490588.8</v>
      </c>
      <c r="J261" s="174">
        <v>490285.575</v>
      </c>
      <c r="K261" s="174">
        <v>490285.6</v>
      </c>
      <c r="L261" s="194" t="s">
        <v>343</v>
      </c>
      <c r="M261" s="91" t="s">
        <v>804</v>
      </c>
    </row>
    <row r="262" spans="1:13" ht="63.75">
      <c r="A262" s="210"/>
      <c r="B262" s="40" t="s">
        <v>1230</v>
      </c>
      <c r="C262" s="173"/>
      <c r="D262" s="173"/>
      <c r="E262" s="173"/>
      <c r="F262" s="173"/>
      <c r="G262" s="173"/>
      <c r="H262" s="173"/>
      <c r="I262" s="173"/>
      <c r="J262" s="173"/>
      <c r="K262" s="173"/>
      <c r="L262" s="194"/>
      <c r="M262" s="91"/>
    </row>
    <row r="263" spans="1:13" ht="63.75">
      <c r="A263" s="210">
        <v>109</v>
      </c>
      <c r="B263" s="43" t="s">
        <v>1231</v>
      </c>
      <c r="C263" s="174">
        <v>1206831.9</v>
      </c>
      <c r="D263" s="174">
        <v>1203254.943</v>
      </c>
      <c r="E263" s="174">
        <v>0</v>
      </c>
      <c r="F263" s="174">
        <v>0</v>
      </c>
      <c r="G263" s="174">
        <v>0</v>
      </c>
      <c r="H263" s="174">
        <v>0</v>
      </c>
      <c r="I263" s="174">
        <v>1206831.9</v>
      </c>
      <c r="J263" s="174">
        <v>1203254.943</v>
      </c>
      <c r="K263" s="174">
        <v>1203255</v>
      </c>
      <c r="L263" s="194" t="s">
        <v>343</v>
      </c>
      <c r="M263" s="91" t="s">
        <v>804</v>
      </c>
    </row>
    <row r="264" spans="1:13" ht="63.75">
      <c r="A264" s="210">
        <v>110</v>
      </c>
      <c r="B264" s="45" t="s">
        <v>1232</v>
      </c>
      <c r="C264" s="174">
        <v>256587.7</v>
      </c>
      <c r="D264" s="174">
        <v>255436.67</v>
      </c>
      <c r="E264" s="174">
        <v>0</v>
      </c>
      <c r="F264" s="174">
        <v>0</v>
      </c>
      <c r="G264" s="174">
        <v>0</v>
      </c>
      <c r="H264" s="174">
        <v>0</v>
      </c>
      <c r="I264" s="174">
        <v>256587.7</v>
      </c>
      <c r="J264" s="174">
        <v>255436.67</v>
      </c>
      <c r="K264" s="174">
        <v>255436.7</v>
      </c>
      <c r="L264" s="194" t="s">
        <v>343</v>
      </c>
      <c r="M264" s="91" t="s">
        <v>804</v>
      </c>
    </row>
    <row r="265" spans="1:13" ht="76.5">
      <c r="A265" s="210">
        <v>111</v>
      </c>
      <c r="B265" s="44" t="s">
        <v>1233</v>
      </c>
      <c r="C265" s="174">
        <v>623629.1</v>
      </c>
      <c r="D265" s="174">
        <v>623629.1</v>
      </c>
      <c r="E265" s="174">
        <v>0</v>
      </c>
      <c r="F265" s="174">
        <v>0</v>
      </c>
      <c r="G265" s="174">
        <v>0</v>
      </c>
      <c r="H265" s="174">
        <v>0</v>
      </c>
      <c r="I265" s="174">
        <v>623629.1</v>
      </c>
      <c r="J265" s="174">
        <v>623629.1</v>
      </c>
      <c r="K265" s="174">
        <v>508797</v>
      </c>
      <c r="L265" s="194" t="s">
        <v>479</v>
      </c>
      <c r="M265" s="91" t="s">
        <v>480</v>
      </c>
    </row>
    <row r="266" spans="1:13" ht="76.5">
      <c r="A266" s="210">
        <v>112</v>
      </c>
      <c r="B266" s="43" t="s">
        <v>307</v>
      </c>
      <c r="C266" s="174">
        <v>52284.6</v>
      </c>
      <c r="D266" s="174">
        <v>52107.193</v>
      </c>
      <c r="E266" s="174">
        <v>0</v>
      </c>
      <c r="F266" s="174">
        <v>0</v>
      </c>
      <c r="G266" s="174">
        <v>0</v>
      </c>
      <c r="H266" s="174">
        <v>0</v>
      </c>
      <c r="I266" s="174">
        <v>52284.6</v>
      </c>
      <c r="J266" s="174">
        <v>52107.193</v>
      </c>
      <c r="K266" s="174">
        <v>17052</v>
      </c>
      <c r="L266" s="194" t="s">
        <v>481</v>
      </c>
      <c r="M266" s="91" t="s">
        <v>482</v>
      </c>
    </row>
    <row r="267" spans="1:13" ht="102">
      <c r="A267" s="210">
        <v>113</v>
      </c>
      <c r="B267" s="44" t="s">
        <v>483</v>
      </c>
      <c r="C267" s="174">
        <v>90000</v>
      </c>
      <c r="D267" s="174">
        <v>89874.079</v>
      </c>
      <c r="E267" s="174">
        <v>0</v>
      </c>
      <c r="F267" s="174">
        <v>0</v>
      </c>
      <c r="G267" s="174">
        <v>0</v>
      </c>
      <c r="H267" s="174">
        <v>0</v>
      </c>
      <c r="I267" s="174">
        <v>90000</v>
      </c>
      <c r="J267" s="174">
        <v>89874.079</v>
      </c>
      <c r="K267" s="174">
        <v>89874.1</v>
      </c>
      <c r="L267" s="194" t="s">
        <v>343</v>
      </c>
      <c r="M267" s="91" t="s">
        <v>804</v>
      </c>
    </row>
    <row r="268" spans="1:13" ht="25.5">
      <c r="A268" s="210"/>
      <c r="B268" s="41" t="s">
        <v>695</v>
      </c>
      <c r="C268" s="174"/>
      <c r="D268" s="174"/>
      <c r="E268" s="174"/>
      <c r="F268" s="174"/>
      <c r="G268" s="174"/>
      <c r="H268" s="174"/>
      <c r="I268" s="174"/>
      <c r="J268" s="174"/>
      <c r="K268" s="174"/>
      <c r="L268" s="194"/>
      <c r="M268" s="91"/>
    </row>
    <row r="269" spans="1:13" ht="127.5">
      <c r="A269" s="210">
        <v>114</v>
      </c>
      <c r="B269" s="43" t="s">
        <v>484</v>
      </c>
      <c r="C269" s="174">
        <v>100000</v>
      </c>
      <c r="D269" s="174">
        <v>97040.798</v>
      </c>
      <c r="E269" s="174">
        <v>0</v>
      </c>
      <c r="F269" s="174">
        <v>0</v>
      </c>
      <c r="G269" s="174">
        <v>0</v>
      </c>
      <c r="H269" s="174">
        <v>0</v>
      </c>
      <c r="I269" s="174">
        <v>100000</v>
      </c>
      <c r="J269" s="174">
        <v>97040.798</v>
      </c>
      <c r="K269" s="174">
        <v>16516.62</v>
      </c>
      <c r="L269" s="194" t="s">
        <v>485</v>
      </c>
      <c r="M269" s="91" t="s">
        <v>486</v>
      </c>
    </row>
    <row r="270" spans="1:13" s="95" customFormat="1" ht="38.25">
      <c r="A270" s="212"/>
      <c r="B270" s="39" t="s">
        <v>1234</v>
      </c>
      <c r="C270" s="173">
        <f aca="true" t="shared" si="44" ref="C270:K270">SUM(C272:C279)</f>
        <v>742667.8999999999</v>
      </c>
      <c r="D270" s="173">
        <f t="shared" si="44"/>
        <v>730590.4469999999</v>
      </c>
      <c r="E270" s="173">
        <f t="shared" si="44"/>
        <v>0</v>
      </c>
      <c r="F270" s="173">
        <f t="shared" si="44"/>
        <v>0</v>
      </c>
      <c r="G270" s="173">
        <f t="shared" si="44"/>
        <v>0</v>
      </c>
      <c r="H270" s="173">
        <f t="shared" si="44"/>
        <v>0</v>
      </c>
      <c r="I270" s="173">
        <f t="shared" si="44"/>
        <v>742667.8999999999</v>
      </c>
      <c r="J270" s="173">
        <f t="shared" si="44"/>
        <v>730590.4469999999</v>
      </c>
      <c r="K270" s="173">
        <f t="shared" si="44"/>
        <v>366192.29999999993</v>
      </c>
      <c r="L270" s="193"/>
      <c r="M270" s="90" t="s">
        <v>487</v>
      </c>
    </row>
    <row r="271" spans="1:13" ht="76.5">
      <c r="A271" s="210"/>
      <c r="B271" s="41" t="s">
        <v>1677</v>
      </c>
      <c r="C271" s="173"/>
      <c r="D271" s="173"/>
      <c r="E271" s="173"/>
      <c r="F271" s="173"/>
      <c r="G271" s="173"/>
      <c r="H271" s="173"/>
      <c r="I271" s="173"/>
      <c r="J271" s="173"/>
      <c r="K271" s="173"/>
      <c r="L271" s="194"/>
      <c r="M271" s="91"/>
    </row>
    <row r="272" spans="1:13" ht="51">
      <c r="A272" s="210">
        <v>115</v>
      </c>
      <c r="B272" s="43" t="s">
        <v>1235</v>
      </c>
      <c r="C272" s="174">
        <v>302753.6</v>
      </c>
      <c r="D272" s="174">
        <v>302753.486</v>
      </c>
      <c r="E272" s="174">
        <v>0</v>
      </c>
      <c r="F272" s="174">
        <v>0</v>
      </c>
      <c r="G272" s="174">
        <v>0</v>
      </c>
      <c r="H272" s="174">
        <v>0</v>
      </c>
      <c r="I272" s="174">
        <v>302753.6</v>
      </c>
      <c r="J272" s="174">
        <v>302753.486</v>
      </c>
      <c r="K272" s="174">
        <v>302753.6</v>
      </c>
      <c r="L272" s="194" t="s">
        <v>343</v>
      </c>
      <c r="M272" s="91" t="s">
        <v>394</v>
      </c>
    </row>
    <row r="273" spans="1:13" ht="51">
      <c r="A273" s="210">
        <v>116</v>
      </c>
      <c r="B273" s="43" t="s">
        <v>488</v>
      </c>
      <c r="C273" s="174">
        <v>15000</v>
      </c>
      <c r="D273" s="174">
        <v>15000</v>
      </c>
      <c r="E273" s="174">
        <v>0</v>
      </c>
      <c r="F273" s="174">
        <v>0</v>
      </c>
      <c r="G273" s="174">
        <v>0</v>
      </c>
      <c r="H273" s="174">
        <v>0</v>
      </c>
      <c r="I273" s="174">
        <v>15000</v>
      </c>
      <c r="J273" s="174">
        <v>15000</v>
      </c>
      <c r="K273" s="174">
        <v>7530.8</v>
      </c>
      <c r="L273" s="194" t="s">
        <v>489</v>
      </c>
      <c r="M273" s="92" t="s">
        <v>490</v>
      </c>
    </row>
    <row r="274" spans="1:13" ht="51">
      <c r="A274" s="210">
        <v>117</v>
      </c>
      <c r="B274" s="44" t="s">
        <v>491</v>
      </c>
      <c r="C274" s="174">
        <v>244914.3</v>
      </c>
      <c r="D274" s="174">
        <v>244914.3</v>
      </c>
      <c r="E274" s="174">
        <v>0</v>
      </c>
      <c r="F274" s="174">
        <v>0</v>
      </c>
      <c r="G274" s="174">
        <v>0</v>
      </c>
      <c r="H274" s="174">
        <v>0</v>
      </c>
      <c r="I274" s="174">
        <v>244914.3</v>
      </c>
      <c r="J274" s="174">
        <v>244914.3</v>
      </c>
      <c r="K274" s="174">
        <v>9775.8</v>
      </c>
      <c r="L274" s="194" t="s">
        <v>805</v>
      </c>
      <c r="M274" s="91" t="s">
        <v>492</v>
      </c>
    </row>
    <row r="275" spans="1:13" ht="51">
      <c r="A275" s="210">
        <v>118</v>
      </c>
      <c r="B275" s="43" t="s">
        <v>493</v>
      </c>
      <c r="C275" s="174">
        <v>20000</v>
      </c>
      <c r="D275" s="174">
        <v>20000</v>
      </c>
      <c r="E275" s="174">
        <v>0</v>
      </c>
      <c r="F275" s="174">
        <v>0</v>
      </c>
      <c r="G275" s="174">
        <v>0</v>
      </c>
      <c r="H275" s="174">
        <v>0</v>
      </c>
      <c r="I275" s="174">
        <v>20000</v>
      </c>
      <c r="J275" s="174">
        <v>20000</v>
      </c>
      <c r="K275" s="174">
        <v>10472.8</v>
      </c>
      <c r="L275" s="194" t="s">
        <v>494</v>
      </c>
      <c r="M275" s="91" t="s">
        <v>495</v>
      </c>
    </row>
    <row r="276" spans="1:13" ht="51">
      <c r="A276" s="210">
        <v>119</v>
      </c>
      <c r="B276" s="43" t="s">
        <v>496</v>
      </c>
      <c r="C276" s="174">
        <v>15000</v>
      </c>
      <c r="D276" s="174">
        <v>15000</v>
      </c>
      <c r="E276" s="174">
        <v>0</v>
      </c>
      <c r="F276" s="174">
        <v>0</v>
      </c>
      <c r="G276" s="174">
        <v>0</v>
      </c>
      <c r="H276" s="174">
        <v>0</v>
      </c>
      <c r="I276" s="174">
        <v>15000</v>
      </c>
      <c r="J276" s="174">
        <v>15000</v>
      </c>
      <c r="K276" s="174">
        <v>12087.8</v>
      </c>
      <c r="L276" s="194" t="s">
        <v>497</v>
      </c>
      <c r="M276" s="91" t="s">
        <v>498</v>
      </c>
    </row>
    <row r="277" spans="1:13" ht="51">
      <c r="A277" s="213">
        <v>120</v>
      </c>
      <c r="B277" s="43" t="s">
        <v>499</v>
      </c>
      <c r="C277" s="174">
        <v>115000</v>
      </c>
      <c r="D277" s="174">
        <v>115000</v>
      </c>
      <c r="E277" s="174">
        <v>0</v>
      </c>
      <c r="F277" s="174">
        <v>0</v>
      </c>
      <c r="G277" s="174">
        <v>0</v>
      </c>
      <c r="H277" s="174">
        <v>0</v>
      </c>
      <c r="I277" s="174">
        <v>115000</v>
      </c>
      <c r="J277" s="174">
        <v>115000</v>
      </c>
      <c r="K277" s="174">
        <v>15000</v>
      </c>
      <c r="L277" s="194" t="s">
        <v>805</v>
      </c>
      <c r="M277" s="91" t="s">
        <v>500</v>
      </c>
    </row>
    <row r="278" spans="1:13" ht="51">
      <c r="A278" s="210">
        <v>121</v>
      </c>
      <c r="B278" s="44" t="s">
        <v>501</v>
      </c>
      <c r="C278" s="174">
        <v>15000</v>
      </c>
      <c r="D278" s="174">
        <v>15000</v>
      </c>
      <c r="E278" s="174">
        <v>0</v>
      </c>
      <c r="F278" s="174">
        <v>0</v>
      </c>
      <c r="G278" s="174">
        <v>0</v>
      </c>
      <c r="H278" s="174">
        <v>0</v>
      </c>
      <c r="I278" s="174">
        <v>15000</v>
      </c>
      <c r="J278" s="174">
        <v>15000</v>
      </c>
      <c r="K278" s="174">
        <v>5648.8</v>
      </c>
      <c r="L278" s="194" t="s">
        <v>502</v>
      </c>
      <c r="M278" s="91" t="s">
        <v>503</v>
      </c>
    </row>
    <row r="279" spans="1:13" ht="51">
      <c r="A279" s="210">
        <v>122</v>
      </c>
      <c r="B279" s="43" t="s">
        <v>504</v>
      </c>
      <c r="C279" s="174">
        <v>15000</v>
      </c>
      <c r="D279" s="174">
        <v>2922.661</v>
      </c>
      <c r="E279" s="174">
        <v>0</v>
      </c>
      <c r="F279" s="174">
        <v>0</v>
      </c>
      <c r="G279" s="174">
        <v>0</v>
      </c>
      <c r="H279" s="174">
        <v>0</v>
      </c>
      <c r="I279" s="174">
        <v>15000</v>
      </c>
      <c r="J279" s="174">
        <v>2922.661</v>
      </c>
      <c r="K279" s="174">
        <v>2922.7</v>
      </c>
      <c r="L279" s="194" t="s">
        <v>505</v>
      </c>
      <c r="M279" s="91" t="s">
        <v>506</v>
      </c>
    </row>
    <row r="280" spans="1:13" s="95" customFormat="1" ht="89.25">
      <c r="A280" s="212"/>
      <c r="B280" s="97" t="s">
        <v>1236</v>
      </c>
      <c r="C280" s="173">
        <f aca="true" t="shared" si="45" ref="C280:K280">SUM(C282:C283)</f>
        <v>452734.7</v>
      </c>
      <c r="D280" s="173">
        <f t="shared" si="45"/>
        <v>452648.58900000004</v>
      </c>
      <c r="E280" s="173">
        <f t="shared" si="45"/>
        <v>0</v>
      </c>
      <c r="F280" s="173">
        <f t="shared" si="45"/>
        <v>0</v>
      </c>
      <c r="G280" s="173">
        <f t="shared" si="45"/>
        <v>0</v>
      </c>
      <c r="H280" s="173">
        <f t="shared" si="45"/>
        <v>0</v>
      </c>
      <c r="I280" s="173">
        <f t="shared" si="45"/>
        <v>452734.7</v>
      </c>
      <c r="J280" s="173">
        <f t="shared" si="45"/>
        <v>452648.58900000004</v>
      </c>
      <c r="K280" s="173">
        <f t="shared" si="45"/>
        <v>452648.669</v>
      </c>
      <c r="L280" s="193"/>
      <c r="M280" s="90" t="s">
        <v>342</v>
      </c>
    </row>
    <row r="281" spans="1:13" ht="76.5">
      <c r="A281" s="210"/>
      <c r="B281" s="98" t="s">
        <v>1650</v>
      </c>
      <c r="C281" s="174"/>
      <c r="D281" s="174"/>
      <c r="E281" s="174"/>
      <c r="F281" s="174"/>
      <c r="G281" s="174"/>
      <c r="H281" s="174"/>
      <c r="I281" s="174"/>
      <c r="J281" s="174"/>
      <c r="K281" s="174"/>
      <c r="L281" s="194"/>
      <c r="M281" s="91"/>
    </row>
    <row r="282" spans="1:13" ht="102">
      <c r="A282" s="210">
        <v>123</v>
      </c>
      <c r="B282" s="45" t="s">
        <v>1237</v>
      </c>
      <c r="C282" s="174">
        <v>302734.7</v>
      </c>
      <c r="D282" s="174">
        <v>302648.669</v>
      </c>
      <c r="E282" s="174">
        <v>0</v>
      </c>
      <c r="F282" s="174">
        <v>0</v>
      </c>
      <c r="G282" s="174">
        <v>0</v>
      </c>
      <c r="H282" s="174">
        <v>0</v>
      </c>
      <c r="I282" s="174">
        <v>302734.7</v>
      </c>
      <c r="J282" s="174">
        <v>302648.669</v>
      </c>
      <c r="K282" s="174">
        <v>302648.669</v>
      </c>
      <c r="L282" s="194" t="s">
        <v>343</v>
      </c>
      <c r="M282" s="92" t="s">
        <v>394</v>
      </c>
    </row>
    <row r="283" spans="1:13" ht="127.5">
      <c r="A283" s="210">
        <v>124</v>
      </c>
      <c r="B283" s="45" t="s">
        <v>507</v>
      </c>
      <c r="C283" s="174">
        <v>150000</v>
      </c>
      <c r="D283" s="174">
        <v>149999.92</v>
      </c>
      <c r="E283" s="174">
        <v>0</v>
      </c>
      <c r="F283" s="174">
        <v>0</v>
      </c>
      <c r="G283" s="174">
        <v>0</v>
      </c>
      <c r="H283" s="174">
        <v>0</v>
      </c>
      <c r="I283" s="174">
        <v>150000</v>
      </c>
      <c r="J283" s="174">
        <v>149999.92</v>
      </c>
      <c r="K283" s="174">
        <v>150000</v>
      </c>
      <c r="L283" s="194" t="s">
        <v>508</v>
      </c>
      <c r="M283" s="92" t="s">
        <v>342</v>
      </c>
    </row>
    <row r="284" spans="1:13" s="95" customFormat="1" ht="51">
      <c r="A284" s="212"/>
      <c r="B284" s="94" t="s">
        <v>1238</v>
      </c>
      <c r="C284" s="173">
        <f aca="true" t="shared" si="46" ref="C284:K284">SUM(C286:C287)</f>
        <v>480337.9</v>
      </c>
      <c r="D284" s="173">
        <f t="shared" si="46"/>
        <v>480337.9</v>
      </c>
      <c r="E284" s="173">
        <f t="shared" si="46"/>
        <v>0</v>
      </c>
      <c r="F284" s="173">
        <f t="shared" si="46"/>
        <v>0</v>
      </c>
      <c r="G284" s="173">
        <f t="shared" si="46"/>
        <v>0</v>
      </c>
      <c r="H284" s="173">
        <f t="shared" si="46"/>
        <v>0</v>
      </c>
      <c r="I284" s="173">
        <f t="shared" si="46"/>
        <v>480337.9</v>
      </c>
      <c r="J284" s="173">
        <f t="shared" si="46"/>
        <v>480337.9</v>
      </c>
      <c r="K284" s="173">
        <f t="shared" si="46"/>
        <v>139166.10499999998</v>
      </c>
      <c r="L284" s="193"/>
      <c r="M284" s="90" t="s">
        <v>509</v>
      </c>
    </row>
    <row r="285" spans="1:13" ht="76.5">
      <c r="A285" s="210"/>
      <c r="B285" s="98" t="s">
        <v>1209</v>
      </c>
      <c r="C285" s="174"/>
      <c r="D285" s="174"/>
      <c r="E285" s="174"/>
      <c r="F285" s="174"/>
      <c r="G285" s="174"/>
      <c r="H285" s="174"/>
      <c r="I285" s="174"/>
      <c r="J285" s="174"/>
      <c r="K285" s="174"/>
      <c r="L285" s="194"/>
      <c r="M285" s="92"/>
    </row>
    <row r="286" spans="1:13" ht="76.5">
      <c r="A286" s="210">
        <v>125</v>
      </c>
      <c r="B286" s="45" t="s">
        <v>510</v>
      </c>
      <c r="C286" s="174">
        <v>180337.9</v>
      </c>
      <c r="D286" s="174">
        <v>180337.9</v>
      </c>
      <c r="E286" s="174">
        <v>0</v>
      </c>
      <c r="F286" s="174">
        <v>0</v>
      </c>
      <c r="G286" s="174">
        <v>0</v>
      </c>
      <c r="H286" s="174">
        <v>0</v>
      </c>
      <c r="I286" s="174">
        <v>180337.9</v>
      </c>
      <c r="J286" s="174">
        <v>180337.9</v>
      </c>
      <c r="K286" s="174">
        <v>17981.977</v>
      </c>
      <c r="L286" s="194" t="s">
        <v>801</v>
      </c>
      <c r="M286" s="91" t="s">
        <v>511</v>
      </c>
    </row>
    <row r="287" spans="1:13" ht="76.5">
      <c r="A287" s="210">
        <v>126</v>
      </c>
      <c r="B287" s="45" t="s">
        <v>512</v>
      </c>
      <c r="C287" s="174">
        <v>300000</v>
      </c>
      <c r="D287" s="174">
        <v>300000</v>
      </c>
      <c r="E287" s="174">
        <v>0</v>
      </c>
      <c r="F287" s="174">
        <v>0</v>
      </c>
      <c r="G287" s="174">
        <v>0</v>
      </c>
      <c r="H287" s="174">
        <v>0</v>
      </c>
      <c r="I287" s="174">
        <v>300000</v>
      </c>
      <c r="J287" s="174">
        <v>300000</v>
      </c>
      <c r="K287" s="174">
        <v>121184.128</v>
      </c>
      <c r="L287" s="194" t="s">
        <v>513</v>
      </c>
      <c r="M287" s="91" t="s">
        <v>514</v>
      </c>
    </row>
    <row r="288" spans="1:13" s="95" customFormat="1" ht="38.25">
      <c r="A288" s="212"/>
      <c r="B288" s="97" t="s">
        <v>1239</v>
      </c>
      <c r="C288" s="173">
        <f aca="true" t="shared" si="47" ref="C288:K288">C290</f>
        <v>848865.3</v>
      </c>
      <c r="D288" s="173">
        <f t="shared" si="47"/>
        <v>848412.037</v>
      </c>
      <c r="E288" s="173">
        <f t="shared" si="47"/>
        <v>0</v>
      </c>
      <c r="F288" s="173">
        <f t="shared" si="47"/>
        <v>0</v>
      </c>
      <c r="G288" s="173">
        <f t="shared" si="47"/>
        <v>0</v>
      </c>
      <c r="H288" s="173">
        <f t="shared" si="47"/>
        <v>0</v>
      </c>
      <c r="I288" s="173">
        <f t="shared" si="47"/>
        <v>848865.3</v>
      </c>
      <c r="J288" s="173">
        <f t="shared" si="47"/>
        <v>848412.037</v>
      </c>
      <c r="K288" s="173">
        <f t="shared" si="47"/>
        <v>848412</v>
      </c>
      <c r="L288" s="193"/>
      <c r="M288" s="90" t="s">
        <v>399</v>
      </c>
    </row>
    <row r="289" spans="1:13" ht="63.75">
      <c r="A289" s="210"/>
      <c r="B289" s="98" t="s">
        <v>1674</v>
      </c>
      <c r="C289" s="174"/>
      <c r="D289" s="174"/>
      <c r="E289" s="174"/>
      <c r="F289" s="174"/>
      <c r="G289" s="174"/>
      <c r="H289" s="174"/>
      <c r="I289" s="174"/>
      <c r="J289" s="174"/>
      <c r="K289" s="174"/>
      <c r="L289" s="194"/>
      <c r="M289" s="91"/>
    </row>
    <row r="290" spans="1:13" ht="63.75">
      <c r="A290" s="210">
        <v>127</v>
      </c>
      <c r="B290" s="45" t="s">
        <v>1240</v>
      </c>
      <c r="C290" s="174">
        <v>848865.3</v>
      </c>
      <c r="D290" s="174">
        <v>848412.037</v>
      </c>
      <c r="E290" s="174">
        <v>0</v>
      </c>
      <c r="F290" s="174">
        <v>0</v>
      </c>
      <c r="G290" s="174">
        <v>0</v>
      </c>
      <c r="H290" s="174">
        <v>0</v>
      </c>
      <c r="I290" s="174">
        <v>848865.3</v>
      </c>
      <c r="J290" s="174">
        <v>848412.037</v>
      </c>
      <c r="K290" s="174">
        <v>848412</v>
      </c>
      <c r="L290" s="194" t="s">
        <v>343</v>
      </c>
      <c r="M290" s="91" t="s">
        <v>804</v>
      </c>
    </row>
    <row r="291" spans="1:13" s="95" customFormat="1" ht="25.5">
      <c r="A291" s="212"/>
      <c r="B291" s="97" t="s">
        <v>1241</v>
      </c>
      <c r="C291" s="173">
        <f aca="true" t="shared" si="48" ref="C291:K291">C293</f>
        <v>798840</v>
      </c>
      <c r="D291" s="173">
        <f t="shared" si="48"/>
        <v>797570.81</v>
      </c>
      <c r="E291" s="173">
        <f t="shared" si="48"/>
        <v>0</v>
      </c>
      <c r="F291" s="173">
        <f t="shared" si="48"/>
        <v>0</v>
      </c>
      <c r="G291" s="173">
        <f t="shared" si="48"/>
        <v>0</v>
      </c>
      <c r="H291" s="173">
        <f t="shared" si="48"/>
        <v>0</v>
      </c>
      <c r="I291" s="173">
        <f t="shared" si="48"/>
        <v>798840</v>
      </c>
      <c r="J291" s="173">
        <f t="shared" si="48"/>
        <v>797570.81</v>
      </c>
      <c r="K291" s="173">
        <f t="shared" si="48"/>
        <v>797570.81</v>
      </c>
      <c r="L291" s="193"/>
      <c r="M291" s="90" t="s">
        <v>387</v>
      </c>
    </row>
    <row r="292" spans="1:13" ht="63.75">
      <c r="A292" s="210"/>
      <c r="B292" s="98" t="s">
        <v>1659</v>
      </c>
      <c r="C292" s="174"/>
      <c r="D292" s="174"/>
      <c r="E292" s="174"/>
      <c r="F292" s="174"/>
      <c r="G292" s="174"/>
      <c r="H292" s="174"/>
      <c r="I292" s="174"/>
      <c r="J292" s="174"/>
      <c r="K292" s="174"/>
      <c r="L292" s="194"/>
      <c r="M292" s="91"/>
    </row>
    <row r="293" spans="1:13" ht="63.75">
      <c r="A293" s="210">
        <v>128</v>
      </c>
      <c r="B293" s="43" t="s">
        <v>1242</v>
      </c>
      <c r="C293" s="174">
        <v>798840</v>
      </c>
      <c r="D293" s="174">
        <v>797570.81</v>
      </c>
      <c r="E293" s="174">
        <v>0</v>
      </c>
      <c r="F293" s="174">
        <v>0</v>
      </c>
      <c r="G293" s="174">
        <v>0</v>
      </c>
      <c r="H293" s="174">
        <v>0</v>
      </c>
      <c r="I293" s="174">
        <v>798840</v>
      </c>
      <c r="J293" s="174">
        <v>797570.81</v>
      </c>
      <c r="K293" s="174">
        <v>797570.81</v>
      </c>
      <c r="L293" s="194" t="s">
        <v>343</v>
      </c>
      <c r="M293" s="91" t="s">
        <v>804</v>
      </c>
    </row>
    <row r="294" spans="1:13" s="95" customFormat="1" ht="38.25">
      <c r="A294" s="212"/>
      <c r="B294" s="97" t="s">
        <v>515</v>
      </c>
      <c r="C294" s="173">
        <f aca="true" t="shared" si="49" ref="C294:K294">C296</f>
        <v>210937.2</v>
      </c>
      <c r="D294" s="173">
        <f t="shared" si="49"/>
        <v>210934.093</v>
      </c>
      <c r="E294" s="173">
        <f t="shared" si="49"/>
        <v>0</v>
      </c>
      <c r="F294" s="173">
        <f t="shared" si="49"/>
        <v>0</v>
      </c>
      <c r="G294" s="173">
        <f t="shared" si="49"/>
        <v>0</v>
      </c>
      <c r="H294" s="173">
        <f t="shared" si="49"/>
        <v>0</v>
      </c>
      <c r="I294" s="173">
        <f t="shared" si="49"/>
        <v>210937.2</v>
      </c>
      <c r="J294" s="173">
        <f t="shared" si="49"/>
        <v>210934.093</v>
      </c>
      <c r="K294" s="173">
        <f t="shared" si="49"/>
        <v>210934.2</v>
      </c>
      <c r="L294" s="193"/>
      <c r="M294" s="90" t="s">
        <v>342</v>
      </c>
    </row>
    <row r="295" spans="1:13" ht="63.75">
      <c r="A295" s="210"/>
      <c r="B295" s="98" t="s">
        <v>1096</v>
      </c>
      <c r="C295" s="174"/>
      <c r="D295" s="174"/>
      <c r="E295" s="174"/>
      <c r="F295" s="174"/>
      <c r="G295" s="174"/>
      <c r="H295" s="174"/>
      <c r="I295" s="174"/>
      <c r="J295" s="174"/>
      <c r="K295" s="174"/>
      <c r="L295" s="194"/>
      <c r="M295" s="91"/>
    </row>
    <row r="296" spans="1:13" ht="76.5">
      <c r="A296" s="210">
        <v>129</v>
      </c>
      <c r="B296" s="45" t="s">
        <v>516</v>
      </c>
      <c r="C296" s="174">
        <v>210937.2</v>
      </c>
      <c r="D296" s="174">
        <v>210934.093</v>
      </c>
      <c r="E296" s="174">
        <v>0</v>
      </c>
      <c r="F296" s="174">
        <v>0</v>
      </c>
      <c r="G296" s="174">
        <v>0</v>
      </c>
      <c r="H296" s="174">
        <v>0</v>
      </c>
      <c r="I296" s="174">
        <v>210937.2</v>
      </c>
      <c r="J296" s="174">
        <v>210934.093</v>
      </c>
      <c r="K296" s="174">
        <v>210934.2</v>
      </c>
      <c r="L296" s="194" t="s">
        <v>343</v>
      </c>
      <c r="M296" s="91" t="s">
        <v>394</v>
      </c>
    </row>
    <row r="297" spans="1:13" s="95" customFormat="1" ht="25.5">
      <c r="A297" s="212"/>
      <c r="B297" s="97" t="s">
        <v>517</v>
      </c>
      <c r="C297" s="173">
        <f aca="true" t="shared" si="50" ref="C297:K297">C299</f>
        <v>50000</v>
      </c>
      <c r="D297" s="173">
        <f t="shared" si="50"/>
        <v>49760.65</v>
      </c>
      <c r="E297" s="173">
        <f t="shared" si="50"/>
        <v>0</v>
      </c>
      <c r="F297" s="173">
        <f t="shared" si="50"/>
        <v>0</v>
      </c>
      <c r="G297" s="173">
        <f t="shared" si="50"/>
        <v>0</v>
      </c>
      <c r="H297" s="173">
        <f t="shared" si="50"/>
        <v>0</v>
      </c>
      <c r="I297" s="173">
        <f t="shared" si="50"/>
        <v>50000</v>
      </c>
      <c r="J297" s="173">
        <f t="shared" si="50"/>
        <v>49760.65</v>
      </c>
      <c r="K297" s="173">
        <f t="shared" si="50"/>
        <v>49760.65</v>
      </c>
      <c r="L297" s="193"/>
      <c r="M297" s="90" t="s">
        <v>364</v>
      </c>
    </row>
    <row r="298" spans="1:13" ht="63.75">
      <c r="A298" s="210"/>
      <c r="B298" s="98" t="s">
        <v>820</v>
      </c>
      <c r="C298" s="174"/>
      <c r="D298" s="174"/>
      <c r="E298" s="174"/>
      <c r="F298" s="174"/>
      <c r="G298" s="174"/>
      <c r="H298" s="174"/>
      <c r="I298" s="174"/>
      <c r="J298" s="174"/>
      <c r="K298" s="174"/>
      <c r="L298" s="194"/>
      <c r="M298" s="91"/>
    </row>
    <row r="299" spans="1:13" ht="63.75">
      <c r="A299" s="210">
        <v>130</v>
      </c>
      <c r="B299" s="45" t="s">
        <v>518</v>
      </c>
      <c r="C299" s="174">
        <v>50000</v>
      </c>
      <c r="D299" s="174">
        <v>49760.65</v>
      </c>
      <c r="E299" s="174">
        <v>0</v>
      </c>
      <c r="F299" s="174">
        <v>0</v>
      </c>
      <c r="G299" s="174">
        <v>0</v>
      </c>
      <c r="H299" s="174">
        <v>0</v>
      </c>
      <c r="I299" s="174">
        <v>50000</v>
      </c>
      <c r="J299" s="174">
        <v>49760.65</v>
      </c>
      <c r="K299" s="174">
        <v>49760.65</v>
      </c>
      <c r="L299" s="194" t="s">
        <v>454</v>
      </c>
      <c r="M299" s="91" t="s">
        <v>364</v>
      </c>
    </row>
    <row r="300" spans="1:13" s="95" customFormat="1" ht="51">
      <c r="A300" s="212" t="s">
        <v>1328</v>
      </c>
      <c r="B300" s="96" t="s">
        <v>1243</v>
      </c>
      <c r="C300" s="173">
        <f>SUM(C303:C442)+C443</f>
        <v>6749407.300000003</v>
      </c>
      <c r="D300" s="173">
        <f>SUM(D303:D442)+D443</f>
        <v>6650290.155999997</v>
      </c>
      <c r="E300" s="173">
        <f>SUM(E303:E442)</f>
        <v>0</v>
      </c>
      <c r="F300" s="173">
        <f>SUM(F303:F442)</f>
        <v>0</v>
      </c>
      <c r="G300" s="173">
        <f>SUM(G303:G442)</f>
        <v>0</v>
      </c>
      <c r="H300" s="173">
        <f>SUM(H303:H442)</f>
        <v>0</v>
      </c>
      <c r="I300" s="173">
        <f>SUM(I303:I442)+I443</f>
        <v>6749407.300000003</v>
      </c>
      <c r="J300" s="173">
        <f>SUM(J303:J442)+J443</f>
        <v>6650290.155999997</v>
      </c>
      <c r="K300" s="173">
        <f>SUM(K303:K442)+K443</f>
        <v>6643069.279999997</v>
      </c>
      <c r="L300" s="193"/>
      <c r="M300" s="90" t="s">
        <v>362</v>
      </c>
    </row>
    <row r="301" spans="1:13" ht="25.5">
      <c r="A301" s="210"/>
      <c r="B301" s="46" t="s">
        <v>1342</v>
      </c>
      <c r="C301" s="177">
        <v>6749407.300000003</v>
      </c>
      <c r="D301" s="177">
        <v>6650290.155999997</v>
      </c>
      <c r="E301" s="177">
        <v>0</v>
      </c>
      <c r="F301" s="177">
        <v>0</v>
      </c>
      <c r="G301" s="177">
        <v>0</v>
      </c>
      <c r="H301" s="177">
        <v>0</v>
      </c>
      <c r="I301" s="177">
        <v>6749407.300000003</v>
      </c>
      <c r="J301" s="177">
        <v>6650290.155999997</v>
      </c>
      <c r="K301" s="177">
        <v>6643915.489999996</v>
      </c>
      <c r="L301" s="195"/>
      <c r="M301" s="91" t="s">
        <v>362</v>
      </c>
    </row>
    <row r="302" spans="1:13" ht="76.5">
      <c r="A302" s="210"/>
      <c r="B302" s="98" t="s">
        <v>1616</v>
      </c>
      <c r="C302" s="174"/>
      <c r="D302" s="174"/>
      <c r="E302" s="174"/>
      <c r="F302" s="174"/>
      <c r="G302" s="174"/>
      <c r="H302" s="174"/>
      <c r="I302" s="174"/>
      <c r="J302" s="174"/>
      <c r="K302" s="174"/>
      <c r="L302" s="194"/>
      <c r="M302" s="92"/>
    </row>
    <row r="303" spans="1:13" ht="153">
      <c r="A303" s="210">
        <v>1</v>
      </c>
      <c r="B303" s="45" t="s">
        <v>1244</v>
      </c>
      <c r="C303" s="174">
        <v>29683</v>
      </c>
      <c r="D303" s="174">
        <v>29682.666</v>
      </c>
      <c r="E303" s="174">
        <v>0</v>
      </c>
      <c r="F303" s="174">
        <v>0</v>
      </c>
      <c r="G303" s="174">
        <v>0</v>
      </c>
      <c r="H303" s="174">
        <v>0</v>
      </c>
      <c r="I303" s="174">
        <v>29683</v>
      </c>
      <c r="J303" s="174">
        <v>29682.666</v>
      </c>
      <c r="K303" s="174">
        <v>29682.267</v>
      </c>
      <c r="L303" s="194" t="s">
        <v>519</v>
      </c>
      <c r="M303" s="91" t="s">
        <v>394</v>
      </c>
    </row>
    <row r="304" spans="1:13" ht="102">
      <c r="A304" s="210">
        <v>2</v>
      </c>
      <c r="B304" s="45" t="s">
        <v>1245</v>
      </c>
      <c r="C304" s="174">
        <v>4794.7</v>
      </c>
      <c r="D304" s="174">
        <v>4794.164</v>
      </c>
      <c r="E304" s="174">
        <v>0</v>
      </c>
      <c r="F304" s="174">
        <v>0</v>
      </c>
      <c r="G304" s="174">
        <v>0</v>
      </c>
      <c r="H304" s="174">
        <v>0</v>
      </c>
      <c r="I304" s="174">
        <v>4794.7</v>
      </c>
      <c r="J304" s="174">
        <v>4794.164</v>
      </c>
      <c r="K304" s="174">
        <v>4794.164</v>
      </c>
      <c r="L304" s="194" t="s">
        <v>519</v>
      </c>
      <c r="M304" s="91" t="s">
        <v>394</v>
      </c>
    </row>
    <row r="305" spans="1:13" ht="63.75">
      <c r="A305" s="210"/>
      <c r="B305" s="98" t="s">
        <v>1246</v>
      </c>
      <c r="C305" s="174"/>
      <c r="D305" s="174"/>
      <c r="E305" s="174"/>
      <c r="F305" s="174"/>
      <c r="G305" s="174"/>
      <c r="H305" s="174"/>
      <c r="I305" s="174"/>
      <c r="J305" s="174"/>
      <c r="K305" s="174"/>
      <c r="L305" s="194"/>
      <c r="M305" s="91"/>
    </row>
    <row r="306" spans="1:13" ht="153">
      <c r="A306" s="210">
        <v>3</v>
      </c>
      <c r="B306" s="45" t="s">
        <v>1247</v>
      </c>
      <c r="C306" s="174">
        <v>26094.4</v>
      </c>
      <c r="D306" s="174">
        <v>26094.36</v>
      </c>
      <c r="E306" s="174">
        <v>0</v>
      </c>
      <c r="F306" s="174">
        <v>0</v>
      </c>
      <c r="G306" s="174">
        <v>0</v>
      </c>
      <c r="H306" s="174">
        <v>0</v>
      </c>
      <c r="I306" s="174">
        <v>26094.4</v>
      </c>
      <c r="J306" s="174">
        <v>26094.36</v>
      </c>
      <c r="K306" s="174">
        <v>25464.96</v>
      </c>
      <c r="L306" s="194" t="s">
        <v>519</v>
      </c>
      <c r="M306" s="91" t="s">
        <v>394</v>
      </c>
    </row>
    <row r="307" spans="1:13" ht="63.75">
      <c r="A307" s="210">
        <v>4</v>
      </c>
      <c r="B307" s="45" t="s">
        <v>1248</v>
      </c>
      <c r="C307" s="174">
        <v>41928.4</v>
      </c>
      <c r="D307" s="174">
        <v>41787.171</v>
      </c>
      <c r="E307" s="174">
        <v>0</v>
      </c>
      <c r="F307" s="174">
        <v>0</v>
      </c>
      <c r="G307" s="174">
        <v>0</v>
      </c>
      <c r="H307" s="174">
        <v>0</v>
      </c>
      <c r="I307" s="174">
        <v>41928.4</v>
      </c>
      <c r="J307" s="174">
        <v>41787.171</v>
      </c>
      <c r="K307" s="174">
        <v>41150.355</v>
      </c>
      <c r="L307" s="194" t="s">
        <v>519</v>
      </c>
      <c r="M307" s="91" t="s">
        <v>394</v>
      </c>
    </row>
    <row r="308" spans="1:13" ht="102">
      <c r="A308" s="210">
        <v>5</v>
      </c>
      <c r="B308" s="45" t="s">
        <v>1249</v>
      </c>
      <c r="C308" s="174">
        <v>16877.1</v>
      </c>
      <c r="D308" s="174">
        <v>16877.019</v>
      </c>
      <c r="E308" s="174">
        <v>0</v>
      </c>
      <c r="F308" s="174">
        <v>0</v>
      </c>
      <c r="G308" s="174">
        <v>0</v>
      </c>
      <c r="H308" s="174">
        <v>0</v>
      </c>
      <c r="I308" s="174">
        <v>16877.1</v>
      </c>
      <c r="J308" s="174">
        <v>16877.019</v>
      </c>
      <c r="K308" s="174">
        <v>16877.019</v>
      </c>
      <c r="L308" s="194" t="s">
        <v>519</v>
      </c>
      <c r="M308" s="91" t="s">
        <v>394</v>
      </c>
    </row>
    <row r="309" spans="1:13" ht="114.75">
      <c r="A309" s="210">
        <v>6</v>
      </c>
      <c r="B309" s="45" t="s">
        <v>1250</v>
      </c>
      <c r="C309" s="174">
        <v>24471.8</v>
      </c>
      <c r="D309" s="174">
        <v>24471.728</v>
      </c>
      <c r="E309" s="174">
        <v>0</v>
      </c>
      <c r="F309" s="174">
        <v>0</v>
      </c>
      <c r="G309" s="174">
        <v>0</v>
      </c>
      <c r="H309" s="174">
        <v>0</v>
      </c>
      <c r="I309" s="174">
        <v>24471.8</v>
      </c>
      <c r="J309" s="174">
        <v>24471.728</v>
      </c>
      <c r="K309" s="174">
        <v>24471.728</v>
      </c>
      <c r="L309" s="194" t="s">
        <v>519</v>
      </c>
      <c r="M309" s="91" t="s">
        <v>394</v>
      </c>
    </row>
    <row r="310" spans="1:13" ht="140.25">
      <c r="A310" s="210">
        <v>7</v>
      </c>
      <c r="B310" s="45" t="s">
        <v>1251</v>
      </c>
      <c r="C310" s="174">
        <v>1210.8</v>
      </c>
      <c r="D310" s="174">
        <v>1210.72</v>
      </c>
      <c r="E310" s="174">
        <v>0</v>
      </c>
      <c r="F310" s="174">
        <v>0</v>
      </c>
      <c r="G310" s="174">
        <v>0</v>
      </c>
      <c r="H310" s="174">
        <v>0</v>
      </c>
      <c r="I310" s="174">
        <v>1210.8</v>
      </c>
      <c r="J310" s="174">
        <v>1210.72</v>
      </c>
      <c r="K310" s="174">
        <v>1210.72</v>
      </c>
      <c r="L310" s="194" t="s">
        <v>519</v>
      </c>
      <c r="M310" s="91" t="s">
        <v>394</v>
      </c>
    </row>
    <row r="311" spans="1:13" ht="102">
      <c r="A311" s="210">
        <v>8</v>
      </c>
      <c r="B311" s="44" t="s">
        <v>1252</v>
      </c>
      <c r="C311" s="174">
        <v>19494.7</v>
      </c>
      <c r="D311" s="174">
        <v>19494.689</v>
      </c>
      <c r="E311" s="174">
        <v>0</v>
      </c>
      <c r="F311" s="174">
        <v>0</v>
      </c>
      <c r="G311" s="174">
        <v>0</v>
      </c>
      <c r="H311" s="174">
        <v>0</v>
      </c>
      <c r="I311" s="174">
        <v>19494.7</v>
      </c>
      <c r="J311" s="174">
        <v>19494.689</v>
      </c>
      <c r="K311" s="174">
        <v>19494.689</v>
      </c>
      <c r="L311" s="194" t="s">
        <v>519</v>
      </c>
      <c r="M311" s="91" t="s">
        <v>394</v>
      </c>
    </row>
    <row r="312" spans="1:13" ht="127.5">
      <c r="A312" s="210">
        <v>9</v>
      </c>
      <c r="B312" s="45" t="s">
        <v>1253</v>
      </c>
      <c r="C312" s="174">
        <v>10884.3</v>
      </c>
      <c r="D312" s="174">
        <v>10884.271</v>
      </c>
      <c r="E312" s="174">
        <v>0</v>
      </c>
      <c r="F312" s="174">
        <v>0</v>
      </c>
      <c r="G312" s="174">
        <v>0</v>
      </c>
      <c r="H312" s="174">
        <v>0</v>
      </c>
      <c r="I312" s="174">
        <v>10884.3</v>
      </c>
      <c r="J312" s="174">
        <v>10884.271</v>
      </c>
      <c r="K312" s="174">
        <v>10884.271</v>
      </c>
      <c r="L312" s="194" t="s">
        <v>519</v>
      </c>
      <c r="M312" s="92" t="s">
        <v>394</v>
      </c>
    </row>
    <row r="313" spans="1:13" ht="127.5">
      <c r="A313" s="210">
        <v>10</v>
      </c>
      <c r="B313" s="45" t="s">
        <v>1254</v>
      </c>
      <c r="C313" s="174">
        <v>7186.3</v>
      </c>
      <c r="D313" s="174">
        <v>7186.271</v>
      </c>
      <c r="E313" s="174">
        <v>0</v>
      </c>
      <c r="F313" s="174">
        <v>0</v>
      </c>
      <c r="G313" s="174">
        <v>0</v>
      </c>
      <c r="H313" s="174">
        <v>0</v>
      </c>
      <c r="I313" s="174">
        <v>7186.3</v>
      </c>
      <c r="J313" s="174">
        <v>7186.271</v>
      </c>
      <c r="K313" s="174">
        <v>7186.271</v>
      </c>
      <c r="L313" s="194" t="s">
        <v>519</v>
      </c>
      <c r="M313" s="92" t="s">
        <v>394</v>
      </c>
    </row>
    <row r="314" spans="1:13" ht="63.75">
      <c r="A314" s="210"/>
      <c r="B314" s="98" t="s">
        <v>1255</v>
      </c>
      <c r="C314" s="174"/>
      <c r="D314" s="174"/>
      <c r="E314" s="174"/>
      <c r="F314" s="174"/>
      <c r="G314" s="174"/>
      <c r="H314" s="174"/>
      <c r="I314" s="174"/>
      <c r="J314" s="174"/>
      <c r="K314" s="174"/>
      <c r="L314" s="194"/>
      <c r="M314" s="91"/>
    </row>
    <row r="315" spans="1:13" ht="102">
      <c r="A315" s="210">
        <v>11</v>
      </c>
      <c r="B315" s="45" t="s">
        <v>1256</v>
      </c>
      <c r="C315" s="174">
        <v>411136</v>
      </c>
      <c r="D315" s="174">
        <v>411136</v>
      </c>
      <c r="E315" s="174">
        <v>0</v>
      </c>
      <c r="F315" s="174">
        <v>0</v>
      </c>
      <c r="G315" s="174">
        <v>0</v>
      </c>
      <c r="H315" s="174">
        <v>0</v>
      </c>
      <c r="I315" s="174">
        <v>411136</v>
      </c>
      <c r="J315" s="174">
        <v>411136</v>
      </c>
      <c r="K315" s="174">
        <v>411136</v>
      </c>
      <c r="L315" s="194" t="s">
        <v>519</v>
      </c>
      <c r="M315" s="91" t="s">
        <v>394</v>
      </c>
    </row>
    <row r="316" spans="1:13" ht="229.5">
      <c r="A316" s="210">
        <v>12</v>
      </c>
      <c r="B316" s="44" t="s">
        <v>1257</v>
      </c>
      <c r="C316" s="174">
        <v>112448.9</v>
      </c>
      <c r="D316" s="174">
        <v>112448.9</v>
      </c>
      <c r="E316" s="174">
        <v>0</v>
      </c>
      <c r="F316" s="174">
        <v>0</v>
      </c>
      <c r="G316" s="174">
        <v>0</v>
      </c>
      <c r="H316" s="174">
        <v>0</v>
      </c>
      <c r="I316" s="174">
        <v>112448.9</v>
      </c>
      <c r="J316" s="174">
        <v>112448.9</v>
      </c>
      <c r="K316" s="174">
        <v>112448.9</v>
      </c>
      <c r="L316" s="194" t="s">
        <v>519</v>
      </c>
      <c r="M316" s="91" t="s">
        <v>394</v>
      </c>
    </row>
    <row r="317" spans="1:13" ht="140.25">
      <c r="A317" s="210">
        <v>13</v>
      </c>
      <c r="B317" s="45" t="s">
        <v>1258</v>
      </c>
      <c r="C317" s="174">
        <v>33995.8</v>
      </c>
      <c r="D317" s="174">
        <v>33995.8</v>
      </c>
      <c r="E317" s="174">
        <v>0</v>
      </c>
      <c r="F317" s="174">
        <v>0</v>
      </c>
      <c r="G317" s="174">
        <v>0</v>
      </c>
      <c r="H317" s="174">
        <v>0</v>
      </c>
      <c r="I317" s="174">
        <v>33995.8</v>
      </c>
      <c r="J317" s="174">
        <v>33995.8</v>
      </c>
      <c r="K317" s="174">
        <v>33995.8</v>
      </c>
      <c r="L317" s="194" t="s">
        <v>519</v>
      </c>
      <c r="M317" s="91" t="s">
        <v>394</v>
      </c>
    </row>
    <row r="318" spans="1:13" ht="140.25">
      <c r="A318" s="210">
        <v>14</v>
      </c>
      <c r="B318" s="45" t="s">
        <v>1259</v>
      </c>
      <c r="C318" s="174">
        <v>3290</v>
      </c>
      <c r="D318" s="174">
        <v>3290</v>
      </c>
      <c r="E318" s="174">
        <v>0</v>
      </c>
      <c r="F318" s="174">
        <v>0</v>
      </c>
      <c r="G318" s="174">
        <v>0</v>
      </c>
      <c r="H318" s="174">
        <v>0</v>
      </c>
      <c r="I318" s="174">
        <v>3290</v>
      </c>
      <c r="J318" s="174">
        <v>3290</v>
      </c>
      <c r="K318" s="174">
        <v>3290</v>
      </c>
      <c r="L318" s="194" t="s">
        <v>519</v>
      </c>
      <c r="M318" s="91" t="s">
        <v>394</v>
      </c>
    </row>
    <row r="319" spans="1:13" ht="140.25">
      <c r="A319" s="210">
        <v>15</v>
      </c>
      <c r="B319" s="45" t="s">
        <v>1260</v>
      </c>
      <c r="C319" s="174">
        <v>74153.3</v>
      </c>
      <c r="D319" s="174">
        <v>74153.3</v>
      </c>
      <c r="E319" s="174">
        <v>0</v>
      </c>
      <c r="F319" s="174">
        <v>0</v>
      </c>
      <c r="G319" s="174">
        <v>0</v>
      </c>
      <c r="H319" s="174">
        <v>0</v>
      </c>
      <c r="I319" s="174">
        <v>74153.3</v>
      </c>
      <c r="J319" s="174">
        <v>74153.3</v>
      </c>
      <c r="K319" s="174">
        <v>74153.3</v>
      </c>
      <c r="L319" s="193" t="s">
        <v>519</v>
      </c>
      <c r="M319" s="91" t="s">
        <v>394</v>
      </c>
    </row>
    <row r="320" spans="1:13" ht="140.25">
      <c r="A320" s="210">
        <v>16</v>
      </c>
      <c r="B320" s="45" t="s">
        <v>1261</v>
      </c>
      <c r="C320" s="174">
        <v>35985.9</v>
      </c>
      <c r="D320" s="174">
        <v>35985.9</v>
      </c>
      <c r="E320" s="174">
        <v>0</v>
      </c>
      <c r="F320" s="174">
        <v>0</v>
      </c>
      <c r="G320" s="174">
        <v>0</v>
      </c>
      <c r="H320" s="174">
        <v>0</v>
      </c>
      <c r="I320" s="174">
        <v>35985.9</v>
      </c>
      <c r="J320" s="174">
        <v>35985.9</v>
      </c>
      <c r="K320" s="174">
        <v>35985.9</v>
      </c>
      <c r="L320" s="194" t="s">
        <v>519</v>
      </c>
      <c r="M320" s="91" t="s">
        <v>394</v>
      </c>
    </row>
    <row r="321" spans="1:13" ht="127.5">
      <c r="A321" s="210">
        <v>17</v>
      </c>
      <c r="B321" s="45" t="s">
        <v>1262</v>
      </c>
      <c r="C321" s="174">
        <v>56676.3</v>
      </c>
      <c r="D321" s="174">
        <v>56676.3</v>
      </c>
      <c r="E321" s="174">
        <v>0</v>
      </c>
      <c r="F321" s="174">
        <v>0</v>
      </c>
      <c r="G321" s="174">
        <v>0</v>
      </c>
      <c r="H321" s="174">
        <v>0</v>
      </c>
      <c r="I321" s="174">
        <v>56676.3</v>
      </c>
      <c r="J321" s="174">
        <v>56676.3</v>
      </c>
      <c r="K321" s="174">
        <v>56676.3</v>
      </c>
      <c r="L321" s="194" t="s">
        <v>519</v>
      </c>
      <c r="M321" s="91" t="s">
        <v>394</v>
      </c>
    </row>
    <row r="322" spans="1:13" ht="63.75">
      <c r="A322" s="210"/>
      <c r="B322" s="46" t="s">
        <v>1263</v>
      </c>
      <c r="C322" s="174"/>
      <c r="D322" s="174"/>
      <c r="E322" s="174"/>
      <c r="F322" s="174"/>
      <c r="G322" s="174"/>
      <c r="H322" s="174"/>
      <c r="I322" s="174"/>
      <c r="J322" s="174"/>
      <c r="K322" s="174"/>
      <c r="L322" s="194"/>
      <c r="M322" s="91"/>
    </row>
    <row r="323" spans="1:13" ht="178.5">
      <c r="A323" s="210">
        <v>18</v>
      </c>
      <c r="B323" s="45" t="s">
        <v>1264</v>
      </c>
      <c r="C323" s="174">
        <v>5644</v>
      </c>
      <c r="D323" s="174">
        <v>5644</v>
      </c>
      <c r="E323" s="174">
        <v>0</v>
      </c>
      <c r="F323" s="174">
        <v>0</v>
      </c>
      <c r="G323" s="174">
        <v>0</v>
      </c>
      <c r="H323" s="174">
        <v>0</v>
      </c>
      <c r="I323" s="174">
        <v>5644</v>
      </c>
      <c r="J323" s="174">
        <v>5644</v>
      </c>
      <c r="K323" s="174">
        <v>5644</v>
      </c>
      <c r="L323" s="193" t="s">
        <v>519</v>
      </c>
      <c r="M323" s="91" t="s">
        <v>394</v>
      </c>
    </row>
    <row r="324" spans="1:13" ht="89.25">
      <c r="A324" s="210">
        <v>19</v>
      </c>
      <c r="B324" s="45" t="s">
        <v>1265</v>
      </c>
      <c r="C324" s="174">
        <v>1379</v>
      </c>
      <c r="D324" s="174">
        <v>1371.329</v>
      </c>
      <c r="E324" s="174">
        <v>0</v>
      </c>
      <c r="F324" s="174">
        <v>0</v>
      </c>
      <c r="G324" s="174">
        <v>0</v>
      </c>
      <c r="H324" s="174">
        <v>0</v>
      </c>
      <c r="I324" s="174">
        <v>1379</v>
      </c>
      <c r="J324" s="174">
        <v>1371.329</v>
      </c>
      <c r="K324" s="174">
        <v>1371</v>
      </c>
      <c r="L324" s="194" t="s">
        <v>519</v>
      </c>
      <c r="M324" s="91" t="s">
        <v>394</v>
      </c>
    </row>
    <row r="325" spans="1:13" ht="114.75">
      <c r="A325" s="210">
        <v>20</v>
      </c>
      <c r="B325" s="44" t="s">
        <v>1266</v>
      </c>
      <c r="C325" s="174">
        <v>1332.3</v>
      </c>
      <c r="D325" s="174">
        <v>1331.726</v>
      </c>
      <c r="E325" s="174">
        <v>0</v>
      </c>
      <c r="F325" s="174">
        <v>0</v>
      </c>
      <c r="G325" s="174">
        <v>0</v>
      </c>
      <c r="H325" s="174">
        <v>0</v>
      </c>
      <c r="I325" s="174">
        <v>1332.3</v>
      </c>
      <c r="J325" s="174">
        <v>1331.726</v>
      </c>
      <c r="K325" s="174">
        <v>1332.3</v>
      </c>
      <c r="L325" s="194" t="s">
        <v>519</v>
      </c>
      <c r="M325" s="91" t="s">
        <v>394</v>
      </c>
    </row>
    <row r="326" spans="1:13" ht="140.25">
      <c r="A326" s="210">
        <v>21</v>
      </c>
      <c r="B326" s="45" t="s">
        <v>1267</v>
      </c>
      <c r="C326" s="174">
        <v>28381.6</v>
      </c>
      <c r="D326" s="174">
        <v>28381.505</v>
      </c>
      <c r="E326" s="174">
        <v>0</v>
      </c>
      <c r="F326" s="174">
        <v>0</v>
      </c>
      <c r="G326" s="174">
        <v>0</v>
      </c>
      <c r="H326" s="174">
        <v>0</v>
      </c>
      <c r="I326" s="174">
        <v>28381.6</v>
      </c>
      <c r="J326" s="174">
        <v>28381.505</v>
      </c>
      <c r="K326" s="174">
        <v>28381.6</v>
      </c>
      <c r="L326" s="194" t="s">
        <v>519</v>
      </c>
      <c r="M326" s="91" t="s">
        <v>394</v>
      </c>
    </row>
    <row r="327" spans="1:13" ht="140.25">
      <c r="A327" s="210">
        <v>22</v>
      </c>
      <c r="B327" s="45" t="s">
        <v>1268</v>
      </c>
      <c r="C327" s="174">
        <v>4566.2</v>
      </c>
      <c r="D327" s="174">
        <v>4552.071</v>
      </c>
      <c r="E327" s="174">
        <v>0</v>
      </c>
      <c r="F327" s="174">
        <v>0</v>
      </c>
      <c r="G327" s="174">
        <v>0</v>
      </c>
      <c r="H327" s="174">
        <v>0</v>
      </c>
      <c r="I327" s="174">
        <v>4566.2</v>
      </c>
      <c r="J327" s="174">
        <v>4552.071</v>
      </c>
      <c r="K327" s="174">
        <v>4552</v>
      </c>
      <c r="L327" s="194" t="s">
        <v>519</v>
      </c>
      <c r="M327" s="91" t="s">
        <v>394</v>
      </c>
    </row>
    <row r="328" spans="1:13" ht="153">
      <c r="A328" s="210">
        <v>23</v>
      </c>
      <c r="B328" s="45" t="s">
        <v>1269</v>
      </c>
      <c r="C328" s="174">
        <v>6365.3</v>
      </c>
      <c r="D328" s="174">
        <v>6342.594</v>
      </c>
      <c r="E328" s="174">
        <v>0</v>
      </c>
      <c r="F328" s="174">
        <v>0</v>
      </c>
      <c r="G328" s="174">
        <v>0</v>
      </c>
      <c r="H328" s="174">
        <v>0</v>
      </c>
      <c r="I328" s="174">
        <v>6365.3</v>
      </c>
      <c r="J328" s="174">
        <v>6342.594</v>
      </c>
      <c r="K328" s="174">
        <v>6343</v>
      </c>
      <c r="L328" s="194" t="s">
        <v>519</v>
      </c>
      <c r="M328" s="91" t="s">
        <v>394</v>
      </c>
    </row>
    <row r="329" spans="1:13" ht="127.5">
      <c r="A329" s="210">
        <v>24</v>
      </c>
      <c r="B329" s="45" t="s">
        <v>1270</v>
      </c>
      <c r="C329" s="174">
        <v>5624.8</v>
      </c>
      <c r="D329" s="174">
        <v>5585.311</v>
      </c>
      <c r="E329" s="174">
        <v>0</v>
      </c>
      <c r="F329" s="174">
        <v>0</v>
      </c>
      <c r="G329" s="174">
        <v>0</v>
      </c>
      <c r="H329" s="174">
        <v>0</v>
      </c>
      <c r="I329" s="174">
        <v>5624.8</v>
      </c>
      <c r="J329" s="174">
        <v>5585.311</v>
      </c>
      <c r="K329" s="174">
        <v>5585</v>
      </c>
      <c r="L329" s="194" t="s">
        <v>519</v>
      </c>
      <c r="M329" s="91" t="s">
        <v>394</v>
      </c>
    </row>
    <row r="330" spans="1:13" ht="102">
      <c r="A330" s="210">
        <v>25</v>
      </c>
      <c r="B330" s="45" t="s">
        <v>1271</v>
      </c>
      <c r="C330" s="174">
        <v>5027.2</v>
      </c>
      <c r="D330" s="174">
        <v>4953.478</v>
      </c>
      <c r="E330" s="174">
        <v>0</v>
      </c>
      <c r="F330" s="174">
        <v>0</v>
      </c>
      <c r="G330" s="174">
        <v>0</v>
      </c>
      <c r="H330" s="174">
        <v>0</v>
      </c>
      <c r="I330" s="174">
        <v>5027.2</v>
      </c>
      <c r="J330" s="174">
        <v>4953.478</v>
      </c>
      <c r="K330" s="174">
        <v>4953</v>
      </c>
      <c r="L330" s="194" t="s">
        <v>519</v>
      </c>
      <c r="M330" s="91" t="s">
        <v>394</v>
      </c>
    </row>
    <row r="331" spans="1:13" ht="63.75">
      <c r="A331" s="210"/>
      <c r="B331" s="98" t="s">
        <v>1272</v>
      </c>
      <c r="C331" s="174"/>
      <c r="D331" s="174"/>
      <c r="E331" s="174"/>
      <c r="F331" s="174"/>
      <c r="G331" s="174"/>
      <c r="H331" s="174"/>
      <c r="I331" s="174"/>
      <c r="J331" s="174"/>
      <c r="K331" s="174"/>
      <c r="L331" s="194"/>
      <c r="M331" s="91"/>
    </row>
    <row r="332" spans="1:13" ht="102">
      <c r="A332" s="210">
        <v>26</v>
      </c>
      <c r="B332" s="45" t="s">
        <v>1273</v>
      </c>
      <c r="C332" s="174">
        <v>42508.7</v>
      </c>
      <c r="D332" s="174">
        <v>42508.7</v>
      </c>
      <c r="E332" s="174">
        <v>0</v>
      </c>
      <c r="F332" s="174">
        <v>0</v>
      </c>
      <c r="G332" s="174">
        <v>0</v>
      </c>
      <c r="H332" s="174">
        <v>0</v>
      </c>
      <c r="I332" s="174">
        <v>42508.7</v>
      </c>
      <c r="J332" s="174">
        <v>42508.7</v>
      </c>
      <c r="K332" s="174">
        <v>42508.7</v>
      </c>
      <c r="L332" s="194" t="s">
        <v>519</v>
      </c>
      <c r="M332" s="91" t="s">
        <v>394</v>
      </c>
    </row>
    <row r="333" spans="1:13" ht="127.5">
      <c r="A333" s="210">
        <v>27</v>
      </c>
      <c r="B333" s="44" t="s">
        <v>1274</v>
      </c>
      <c r="C333" s="174">
        <v>16273.9</v>
      </c>
      <c r="D333" s="174">
        <v>16273.867</v>
      </c>
      <c r="E333" s="174">
        <v>0</v>
      </c>
      <c r="F333" s="174">
        <v>0</v>
      </c>
      <c r="G333" s="174">
        <v>0</v>
      </c>
      <c r="H333" s="174">
        <v>0</v>
      </c>
      <c r="I333" s="174">
        <v>16273.9</v>
      </c>
      <c r="J333" s="174">
        <v>16273.867</v>
      </c>
      <c r="K333" s="174">
        <v>16273.867</v>
      </c>
      <c r="L333" s="194" t="s">
        <v>519</v>
      </c>
      <c r="M333" s="91" t="s">
        <v>394</v>
      </c>
    </row>
    <row r="334" spans="1:13" ht="165.75">
      <c r="A334" s="210">
        <v>28</v>
      </c>
      <c r="B334" s="45" t="s">
        <v>1275</v>
      </c>
      <c r="C334" s="174">
        <v>15553.9</v>
      </c>
      <c r="D334" s="174">
        <v>15387.875</v>
      </c>
      <c r="E334" s="174">
        <v>0</v>
      </c>
      <c r="F334" s="174">
        <v>0</v>
      </c>
      <c r="G334" s="174">
        <v>0</v>
      </c>
      <c r="H334" s="174">
        <v>0</v>
      </c>
      <c r="I334" s="174">
        <v>15553.9</v>
      </c>
      <c r="J334" s="174">
        <v>15387.875</v>
      </c>
      <c r="K334" s="174">
        <v>15387.821</v>
      </c>
      <c r="L334" s="194" t="s">
        <v>519</v>
      </c>
      <c r="M334" s="91" t="s">
        <v>394</v>
      </c>
    </row>
    <row r="335" spans="1:13" ht="127.5">
      <c r="A335" s="210">
        <v>29</v>
      </c>
      <c r="B335" s="45" t="s">
        <v>1276</v>
      </c>
      <c r="C335" s="174">
        <v>2444.8</v>
      </c>
      <c r="D335" s="174">
        <v>2444.29</v>
      </c>
      <c r="E335" s="174">
        <v>0</v>
      </c>
      <c r="F335" s="174">
        <v>0</v>
      </c>
      <c r="G335" s="174">
        <v>0</v>
      </c>
      <c r="H335" s="174">
        <v>0</v>
      </c>
      <c r="I335" s="174">
        <v>2444.8</v>
      </c>
      <c r="J335" s="174">
        <v>2444.29</v>
      </c>
      <c r="K335" s="174">
        <v>2444.29</v>
      </c>
      <c r="L335" s="194" t="s">
        <v>519</v>
      </c>
      <c r="M335" s="92" t="s">
        <v>394</v>
      </c>
    </row>
    <row r="336" spans="1:13" ht="76.5">
      <c r="A336" s="210"/>
      <c r="B336" s="98" t="s">
        <v>1191</v>
      </c>
      <c r="C336" s="174"/>
      <c r="D336" s="174"/>
      <c r="E336" s="174"/>
      <c r="F336" s="174"/>
      <c r="G336" s="174"/>
      <c r="H336" s="174"/>
      <c r="I336" s="174"/>
      <c r="J336" s="174"/>
      <c r="K336" s="174"/>
      <c r="L336" s="194"/>
      <c r="M336" s="91"/>
    </row>
    <row r="337" spans="1:13" ht="89.25">
      <c r="A337" s="210">
        <v>30</v>
      </c>
      <c r="B337" s="45" t="s">
        <v>1277</v>
      </c>
      <c r="C337" s="174">
        <v>60706.8</v>
      </c>
      <c r="D337" s="174">
        <v>60706.8</v>
      </c>
      <c r="E337" s="174">
        <v>0</v>
      </c>
      <c r="F337" s="174">
        <v>0</v>
      </c>
      <c r="G337" s="174">
        <v>0</v>
      </c>
      <c r="H337" s="174">
        <v>0</v>
      </c>
      <c r="I337" s="174">
        <v>60706.8</v>
      </c>
      <c r="J337" s="174">
        <v>60706.8</v>
      </c>
      <c r="K337" s="174">
        <v>60706.8</v>
      </c>
      <c r="L337" s="194" t="s">
        <v>519</v>
      </c>
      <c r="M337" s="92" t="s">
        <v>394</v>
      </c>
    </row>
    <row r="338" spans="1:13" ht="89.25">
      <c r="A338" s="210">
        <v>31</v>
      </c>
      <c r="B338" s="45" t="s">
        <v>1278</v>
      </c>
      <c r="C338" s="174">
        <v>201791.8</v>
      </c>
      <c r="D338" s="174">
        <v>201791.8</v>
      </c>
      <c r="E338" s="174">
        <v>0</v>
      </c>
      <c r="F338" s="174">
        <v>0</v>
      </c>
      <c r="G338" s="174">
        <v>0</v>
      </c>
      <c r="H338" s="174">
        <v>0</v>
      </c>
      <c r="I338" s="174">
        <v>201791.8</v>
      </c>
      <c r="J338" s="174">
        <v>201791.8</v>
      </c>
      <c r="K338" s="174">
        <v>201791.8</v>
      </c>
      <c r="L338" s="194" t="s">
        <v>519</v>
      </c>
      <c r="M338" s="92" t="s">
        <v>394</v>
      </c>
    </row>
    <row r="339" spans="1:13" ht="89.25">
      <c r="A339" s="210">
        <v>32</v>
      </c>
      <c r="B339" s="45" t="s">
        <v>1279</v>
      </c>
      <c r="C339" s="174">
        <v>192953</v>
      </c>
      <c r="D339" s="174">
        <v>192953</v>
      </c>
      <c r="E339" s="174">
        <v>0</v>
      </c>
      <c r="F339" s="174">
        <v>0</v>
      </c>
      <c r="G339" s="174">
        <v>0</v>
      </c>
      <c r="H339" s="174">
        <v>0</v>
      </c>
      <c r="I339" s="174">
        <v>192953</v>
      </c>
      <c r="J339" s="174">
        <v>192953</v>
      </c>
      <c r="K339" s="174">
        <v>192953</v>
      </c>
      <c r="L339" s="194" t="s">
        <v>519</v>
      </c>
      <c r="M339" s="91" t="s">
        <v>394</v>
      </c>
    </row>
    <row r="340" spans="1:13" ht="165.75">
      <c r="A340" s="210">
        <v>33</v>
      </c>
      <c r="B340" s="45" t="s">
        <v>1280</v>
      </c>
      <c r="C340" s="174">
        <v>316775.3</v>
      </c>
      <c r="D340" s="174">
        <v>316716.936</v>
      </c>
      <c r="E340" s="174">
        <v>0</v>
      </c>
      <c r="F340" s="174">
        <v>0</v>
      </c>
      <c r="G340" s="174">
        <v>0</v>
      </c>
      <c r="H340" s="174">
        <v>0</v>
      </c>
      <c r="I340" s="174">
        <v>316775.3</v>
      </c>
      <c r="J340" s="174">
        <v>316716.936</v>
      </c>
      <c r="K340" s="174">
        <v>316716.9</v>
      </c>
      <c r="L340" s="194" t="s">
        <v>519</v>
      </c>
      <c r="M340" s="91" t="s">
        <v>394</v>
      </c>
    </row>
    <row r="341" spans="1:13" ht="127.5">
      <c r="A341" s="210">
        <v>34</v>
      </c>
      <c r="B341" s="45" t="s">
        <v>1281</v>
      </c>
      <c r="C341" s="174">
        <v>333396.1</v>
      </c>
      <c r="D341" s="174">
        <v>333153.354</v>
      </c>
      <c r="E341" s="174">
        <v>0</v>
      </c>
      <c r="F341" s="174">
        <v>0</v>
      </c>
      <c r="G341" s="174">
        <v>0</v>
      </c>
      <c r="H341" s="174">
        <v>0</v>
      </c>
      <c r="I341" s="174">
        <v>333396.1</v>
      </c>
      <c r="J341" s="174">
        <v>333153.354</v>
      </c>
      <c r="K341" s="174">
        <v>333153.4</v>
      </c>
      <c r="L341" s="194" t="s">
        <v>519</v>
      </c>
      <c r="M341" s="91" t="s">
        <v>394</v>
      </c>
    </row>
    <row r="342" spans="1:13" ht="76.5">
      <c r="A342" s="210"/>
      <c r="B342" s="98" t="s">
        <v>1661</v>
      </c>
      <c r="C342" s="174"/>
      <c r="D342" s="174"/>
      <c r="E342" s="174"/>
      <c r="F342" s="174"/>
      <c r="G342" s="174"/>
      <c r="H342" s="174"/>
      <c r="I342" s="174"/>
      <c r="J342" s="174"/>
      <c r="K342" s="174"/>
      <c r="L342" s="194"/>
      <c r="M342" s="91"/>
    </row>
    <row r="343" spans="1:13" ht="63.75">
      <c r="A343" s="210">
        <v>35</v>
      </c>
      <c r="B343" s="45" t="s">
        <v>1282</v>
      </c>
      <c r="C343" s="174">
        <v>67541.4</v>
      </c>
      <c r="D343" s="174">
        <v>67541.338</v>
      </c>
      <c r="E343" s="174">
        <v>0</v>
      </c>
      <c r="F343" s="174">
        <v>0</v>
      </c>
      <c r="G343" s="174">
        <v>0</v>
      </c>
      <c r="H343" s="174">
        <v>0</v>
      </c>
      <c r="I343" s="174">
        <v>67541.4</v>
      </c>
      <c r="J343" s="174">
        <v>67541.338</v>
      </c>
      <c r="K343" s="174">
        <v>67541.3</v>
      </c>
      <c r="L343" s="194" t="s">
        <v>519</v>
      </c>
      <c r="M343" s="91" t="s">
        <v>394</v>
      </c>
    </row>
    <row r="344" spans="1:13" ht="63.75">
      <c r="A344" s="210">
        <v>36</v>
      </c>
      <c r="B344" s="45" t="s">
        <v>1283</v>
      </c>
      <c r="C344" s="174">
        <v>257500.9</v>
      </c>
      <c r="D344" s="174">
        <v>257015.094</v>
      </c>
      <c r="E344" s="174">
        <v>0</v>
      </c>
      <c r="F344" s="174">
        <v>0</v>
      </c>
      <c r="G344" s="174">
        <v>0</v>
      </c>
      <c r="H344" s="174">
        <v>0</v>
      </c>
      <c r="I344" s="174">
        <v>257500.9</v>
      </c>
      <c r="J344" s="174">
        <v>257015.094</v>
      </c>
      <c r="K344" s="174">
        <v>257500.9</v>
      </c>
      <c r="L344" s="194" t="s">
        <v>519</v>
      </c>
      <c r="M344" s="91" t="s">
        <v>394</v>
      </c>
    </row>
    <row r="345" spans="1:13" ht="76.5">
      <c r="A345" s="210"/>
      <c r="B345" s="98" t="s">
        <v>1284</v>
      </c>
      <c r="C345" s="174"/>
      <c r="D345" s="174"/>
      <c r="E345" s="174"/>
      <c r="F345" s="174"/>
      <c r="G345" s="174"/>
      <c r="H345" s="174"/>
      <c r="I345" s="174"/>
      <c r="J345" s="174"/>
      <c r="K345" s="174"/>
      <c r="L345" s="194"/>
      <c r="M345" s="91"/>
    </row>
    <row r="346" spans="1:13" ht="127.5">
      <c r="A346" s="210">
        <v>37</v>
      </c>
      <c r="B346" s="45" t="s">
        <v>1285</v>
      </c>
      <c r="C346" s="174">
        <v>21779.2</v>
      </c>
      <c r="D346" s="174">
        <v>21772.8</v>
      </c>
      <c r="E346" s="174">
        <v>0</v>
      </c>
      <c r="F346" s="174">
        <v>0</v>
      </c>
      <c r="G346" s="174">
        <v>0</v>
      </c>
      <c r="H346" s="174">
        <v>0</v>
      </c>
      <c r="I346" s="174">
        <v>21779.2</v>
      </c>
      <c r="J346" s="174">
        <v>21772.8</v>
      </c>
      <c r="K346" s="174">
        <v>21773</v>
      </c>
      <c r="L346" s="194" t="s">
        <v>519</v>
      </c>
      <c r="M346" s="91" t="s">
        <v>394</v>
      </c>
    </row>
    <row r="347" spans="1:13" ht="127.5">
      <c r="A347" s="210">
        <v>38</v>
      </c>
      <c r="B347" s="45" t="s">
        <v>1286</v>
      </c>
      <c r="C347" s="174">
        <v>49337.2</v>
      </c>
      <c r="D347" s="174">
        <v>49330.4</v>
      </c>
      <c r="E347" s="174">
        <v>0</v>
      </c>
      <c r="F347" s="174">
        <v>0</v>
      </c>
      <c r="G347" s="174">
        <v>0</v>
      </c>
      <c r="H347" s="174">
        <v>0</v>
      </c>
      <c r="I347" s="174">
        <v>49337.2</v>
      </c>
      <c r="J347" s="174">
        <v>49330.4</v>
      </c>
      <c r="K347" s="174">
        <v>49330</v>
      </c>
      <c r="L347" s="194" t="s">
        <v>519</v>
      </c>
      <c r="M347" s="91" t="s">
        <v>394</v>
      </c>
    </row>
    <row r="348" spans="1:13" ht="127.5">
      <c r="A348" s="210">
        <v>39</v>
      </c>
      <c r="B348" s="44" t="s">
        <v>1287</v>
      </c>
      <c r="C348" s="174">
        <v>15304.9</v>
      </c>
      <c r="D348" s="174">
        <v>15297.7</v>
      </c>
      <c r="E348" s="174">
        <v>0</v>
      </c>
      <c r="F348" s="174">
        <v>0</v>
      </c>
      <c r="G348" s="174">
        <v>0</v>
      </c>
      <c r="H348" s="174">
        <v>0</v>
      </c>
      <c r="I348" s="174">
        <v>15304.9</v>
      </c>
      <c r="J348" s="174">
        <v>15297.7</v>
      </c>
      <c r="K348" s="174">
        <v>15298</v>
      </c>
      <c r="L348" s="194" t="s">
        <v>519</v>
      </c>
      <c r="M348" s="91" t="s">
        <v>394</v>
      </c>
    </row>
    <row r="349" spans="1:13" ht="127.5">
      <c r="A349" s="210">
        <v>40</v>
      </c>
      <c r="B349" s="45" t="s">
        <v>1288</v>
      </c>
      <c r="C349" s="174">
        <v>14634.1</v>
      </c>
      <c r="D349" s="174">
        <v>14626.937</v>
      </c>
      <c r="E349" s="174">
        <v>0</v>
      </c>
      <c r="F349" s="174">
        <v>0</v>
      </c>
      <c r="G349" s="174">
        <v>0</v>
      </c>
      <c r="H349" s="174">
        <v>0</v>
      </c>
      <c r="I349" s="174">
        <v>14634.1</v>
      </c>
      <c r="J349" s="174">
        <v>14626.937</v>
      </c>
      <c r="K349" s="174">
        <v>14627</v>
      </c>
      <c r="L349" s="194" t="s">
        <v>519</v>
      </c>
      <c r="M349" s="91" t="s">
        <v>394</v>
      </c>
    </row>
    <row r="350" spans="1:13" ht="127.5">
      <c r="A350" s="210">
        <v>41</v>
      </c>
      <c r="B350" s="45" t="s">
        <v>1289</v>
      </c>
      <c r="C350" s="174">
        <v>26384.1</v>
      </c>
      <c r="D350" s="174">
        <v>26376.9</v>
      </c>
      <c r="E350" s="174">
        <v>0</v>
      </c>
      <c r="F350" s="174">
        <v>0</v>
      </c>
      <c r="G350" s="174">
        <v>0</v>
      </c>
      <c r="H350" s="174">
        <v>0</v>
      </c>
      <c r="I350" s="174">
        <v>26384.1</v>
      </c>
      <c r="J350" s="174">
        <v>26376.9</v>
      </c>
      <c r="K350" s="174">
        <v>26377</v>
      </c>
      <c r="L350" s="194" t="s">
        <v>519</v>
      </c>
      <c r="M350" s="91" t="s">
        <v>394</v>
      </c>
    </row>
    <row r="351" spans="1:13" ht="127.5">
      <c r="A351" s="210">
        <v>42</v>
      </c>
      <c r="B351" s="45" t="s">
        <v>1290</v>
      </c>
      <c r="C351" s="174">
        <v>14328.1</v>
      </c>
      <c r="D351" s="174">
        <v>14320.9</v>
      </c>
      <c r="E351" s="174">
        <v>0</v>
      </c>
      <c r="F351" s="174">
        <v>0</v>
      </c>
      <c r="G351" s="174">
        <v>0</v>
      </c>
      <c r="H351" s="174">
        <v>0</v>
      </c>
      <c r="I351" s="174">
        <v>14328.1</v>
      </c>
      <c r="J351" s="174">
        <v>14320.9</v>
      </c>
      <c r="K351" s="174">
        <v>14321</v>
      </c>
      <c r="L351" s="194" t="s">
        <v>519</v>
      </c>
      <c r="M351" s="91" t="s">
        <v>394</v>
      </c>
    </row>
    <row r="352" spans="1:13" ht="127.5">
      <c r="A352" s="210">
        <v>43</v>
      </c>
      <c r="B352" s="45" t="s">
        <v>1291</v>
      </c>
      <c r="C352" s="174">
        <v>194989.1</v>
      </c>
      <c r="D352" s="174">
        <v>194989.1</v>
      </c>
      <c r="E352" s="174">
        <v>0</v>
      </c>
      <c r="F352" s="174">
        <v>0</v>
      </c>
      <c r="G352" s="174">
        <v>0</v>
      </c>
      <c r="H352" s="174">
        <v>0</v>
      </c>
      <c r="I352" s="174">
        <v>194989.1</v>
      </c>
      <c r="J352" s="174">
        <v>194989.1</v>
      </c>
      <c r="K352" s="174">
        <v>194989.1</v>
      </c>
      <c r="L352" s="194" t="s">
        <v>519</v>
      </c>
      <c r="M352" s="91" t="s">
        <v>394</v>
      </c>
    </row>
    <row r="353" spans="1:13" ht="76.5">
      <c r="A353" s="210"/>
      <c r="B353" s="98" t="s">
        <v>1292</v>
      </c>
      <c r="C353" s="174"/>
      <c r="D353" s="174"/>
      <c r="E353" s="174"/>
      <c r="F353" s="174"/>
      <c r="G353" s="174"/>
      <c r="H353" s="174"/>
      <c r="I353" s="174"/>
      <c r="J353" s="174"/>
      <c r="K353" s="174"/>
      <c r="L353" s="194"/>
      <c r="M353" s="91"/>
    </row>
    <row r="354" spans="1:13" ht="140.25">
      <c r="A354" s="210">
        <v>44</v>
      </c>
      <c r="B354" s="45" t="s">
        <v>1293</v>
      </c>
      <c r="C354" s="174">
        <v>47697.3</v>
      </c>
      <c r="D354" s="174">
        <v>47697.173</v>
      </c>
      <c r="E354" s="174">
        <v>0</v>
      </c>
      <c r="F354" s="174">
        <v>0</v>
      </c>
      <c r="G354" s="174">
        <v>0</v>
      </c>
      <c r="H354" s="174">
        <v>0</v>
      </c>
      <c r="I354" s="174">
        <v>47697.3</v>
      </c>
      <c r="J354" s="174">
        <v>47697.173</v>
      </c>
      <c r="K354" s="174">
        <v>47697.173</v>
      </c>
      <c r="L354" s="194" t="s">
        <v>519</v>
      </c>
      <c r="M354" s="91" t="s">
        <v>394</v>
      </c>
    </row>
    <row r="355" spans="1:13" ht="102">
      <c r="A355" s="210">
        <v>45</v>
      </c>
      <c r="B355" s="44" t="s">
        <v>1294</v>
      </c>
      <c r="C355" s="174">
        <v>14253.2</v>
      </c>
      <c r="D355" s="174">
        <v>14253.09</v>
      </c>
      <c r="E355" s="174">
        <v>0</v>
      </c>
      <c r="F355" s="174">
        <v>0</v>
      </c>
      <c r="G355" s="174">
        <v>0</v>
      </c>
      <c r="H355" s="174">
        <v>0</v>
      </c>
      <c r="I355" s="174">
        <v>14253.2</v>
      </c>
      <c r="J355" s="174">
        <v>14253.09</v>
      </c>
      <c r="K355" s="174">
        <v>14253.09</v>
      </c>
      <c r="L355" s="194" t="s">
        <v>519</v>
      </c>
      <c r="M355" s="91" t="s">
        <v>394</v>
      </c>
    </row>
    <row r="356" spans="1:13" ht="140.25">
      <c r="A356" s="210">
        <v>46</v>
      </c>
      <c r="B356" s="45" t="s">
        <v>1295</v>
      </c>
      <c r="C356" s="174">
        <v>13590.7</v>
      </c>
      <c r="D356" s="174">
        <v>13590.59</v>
      </c>
      <c r="E356" s="174">
        <v>0</v>
      </c>
      <c r="F356" s="174">
        <v>0</v>
      </c>
      <c r="G356" s="174">
        <v>0</v>
      </c>
      <c r="H356" s="174">
        <v>0</v>
      </c>
      <c r="I356" s="174">
        <v>13590.7</v>
      </c>
      <c r="J356" s="174">
        <v>13590.59</v>
      </c>
      <c r="K356" s="174">
        <v>13590.59</v>
      </c>
      <c r="L356" s="194" t="s">
        <v>519</v>
      </c>
      <c r="M356" s="92" t="s">
        <v>394</v>
      </c>
    </row>
    <row r="357" spans="1:13" ht="114.75">
      <c r="A357" s="210">
        <v>47</v>
      </c>
      <c r="B357" s="45" t="s">
        <v>1296</v>
      </c>
      <c r="C357" s="174">
        <v>3327.2</v>
      </c>
      <c r="D357" s="174">
        <v>3327.13</v>
      </c>
      <c r="E357" s="174">
        <v>0</v>
      </c>
      <c r="F357" s="174">
        <v>0</v>
      </c>
      <c r="G357" s="174">
        <v>0</v>
      </c>
      <c r="H357" s="174">
        <v>0</v>
      </c>
      <c r="I357" s="174">
        <v>3327.2</v>
      </c>
      <c r="J357" s="174">
        <v>3327.13</v>
      </c>
      <c r="K357" s="174">
        <v>3327.13</v>
      </c>
      <c r="L357" s="194" t="s">
        <v>519</v>
      </c>
      <c r="M357" s="91" t="s">
        <v>394</v>
      </c>
    </row>
    <row r="358" spans="1:13" ht="102">
      <c r="A358" s="210">
        <v>48</v>
      </c>
      <c r="B358" s="45" t="s">
        <v>1297</v>
      </c>
      <c r="C358" s="174">
        <v>14036.2</v>
      </c>
      <c r="D358" s="174">
        <v>14036.04</v>
      </c>
      <c r="E358" s="174">
        <v>0</v>
      </c>
      <c r="F358" s="174">
        <v>0</v>
      </c>
      <c r="G358" s="174">
        <v>0</v>
      </c>
      <c r="H358" s="174">
        <v>0</v>
      </c>
      <c r="I358" s="174">
        <v>14036.2</v>
      </c>
      <c r="J358" s="174">
        <v>14036.04</v>
      </c>
      <c r="K358" s="174">
        <v>14036.04</v>
      </c>
      <c r="L358" s="194" t="s">
        <v>519</v>
      </c>
      <c r="M358" s="91" t="s">
        <v>394</v>
      </c>
    </row>
    <row r="359" spans="1:13" ht="140.25">
      <c r="A359" s="210">
        <v>49</v>
      </c>
      <c r="B359" s="44" t="s">
        <v>1298</v>
      </c>
      <c r="C359" s="174">
        <v>113119</v>
      </c>
      <c r="D359" s="174">
        <v>112899.305</v>
      </c>
      <c r="E359" s="174">
        <v>0</v>
      </c>
      <c r="F359" s="174">
        <v>0</v>
      </c>
      <c r="G359" s="174">
        <v>0</v>
      </c>
      <c r="H359" s="174">
        <v>0</v>
      </c>
      <c r="I359" s="174">
        <v>113119</v>
      </c>
      <c r="J359" s="174">
        <v>112899.305</v>
      </c>
      <c r="K359" s="174">
        <v>112899.305</v>
      </c>
      <c r="L359" s="194" t="s">
        <v>519</v>
      </c>
      <c r="M359" s="91" t="s">
        <v>394</v>
      </c>
    </row>
    <row r="360" spans="1:13" ht="114.75">
      <c r="A360" s="210">
        <v>50</v>
      </c>
      <c r="B360" s="45" t="s">
        <v>1299</v>
      </c>
      <c r="C360" s="174">
        <v>9638.3</v>
      </c>
      <c r="D360" s="174">
        <v>9633.165</v>
      </c>
      <c r="E360" s="174">
        <v>0</v>
      </c>
      <c r="F360" s="174">
        <v>0</v>
      </c>
      <c r="G360" s="174">
        <v>0</v>
      </c>
      <c r="H360" s="174">
        <v>0</v>
      </c>
      <c r="I360" s="174">
        <v>9638.3</v>
      </c>
      <c r="J360" s="174">
        <v>9633.165</v>
      </c>
      <c r="K360" s="174">
        <v>9633.165</v>
      </c>
      <c r="L360" s="194" t="s">
        <v>519</v>
      </c>
      <c r="M360" s="91" t="s">
        <v>394</v>
      </c>
    </row>
    <row r="361" spans="1:13" ht="102">
      <c r="A361" s="210">
        <v>51</v>
      </c>
      <c r="B361" s="45" t="s">
        <v>1300</v>
      </c>
      <c r="C361" s="174">
        <v>25195.1</v>
      </c>
      <c r="D361" s="174">
        <v>25195.02</v>
      </c>
      <c r="E361" s="174">
        <v>0</v>
      </c>
      <c r="F361" s="174">
        <v>0</v>
      </c>
      <c r="G361" s="174">
        <v>0</v>
      </c>
      <c r="H361" s="174">
        <v>0</v>
      </c>
      <c r="I361" s="174">
        <v>25195.1</v>
      </c>
      <c r="J361" s="174">
        <v>25195.02</v>
      </c>
      <c r="K361" s="174">
        <v>25195.02</v>
      </c>
      <c r="L361" s="194" t="s">
        <v>519</v>
      </c>
      <c r="M361" s="91" t="s">
        <v>394</v>
      </c>
    </row>
    <row r="362" spans="1:13" ht="102">
      <c r="A362" s="210">
        <v>52</v>
      </c>
      <c r="B362" s="45" t="s">
        <v>1301</v>
      </c>
      <c r="C362" s="174">
        <v>8605</v>
      </c>
      <c r="D362" s="174">
        <v>8604.866</v>
      </c>
      <c r="E362" s="174">
        <v>0</v>
      </c>
      <c r="F362" s="174">
        <v>0</v>
      </c>
      <c r="G362" s="174">
        <v>0</v>
      </c>
      <c r="H362" s="174">
        <v>0</v>
      </c>
      <c r="I362" s="174">
        <v>8605</v>
      </c>
      <c r="J362" s="174">
        <v>8604.866</v>
      </c>
      <c r="K362" s="174">
        <v>8604.866</v>
      </c>
      <c r="L362" s="194" t="s">
        <v>519</v>
      </c>
      <c r="M362" s="91" t="s">
        <v>394</v>
      </c>
    </row>
    <row r="363" spans="1:13" ht="114.75">
      <c r="A363" s="210">
        <v>53</v>
      </c>
      <c r="B363" s="44" t="s">
        <v>1302</v>
      </c>
      <c r="C363" s="174">
        <v>9050.4</v>
      </c>
      <c r="D363" s="174">
        <v>9050.253</v>
      </c>
      <c r="E363" s="174">
        <v>0</v>
      </c>
      <c r="F363" s="174">
        <v>0</v>
      </c>
      <c r="G363" s="174">
        <v>0</v>
      </c>
      <c r="H363" s="174">
        <v>0</v>
      </c>
      <c r="I363" s="174">
        <v>9050.4</v>
      </c>
      <c r="J363" s="174">
        <v>9050.253</v>
      </c>
      <c r="K363" s="174">
        <v>9050.353</v>
      </c>
      <c r="L363" s="193" t="s">
        <v>519</v>
      </c>
      <c r="M363" s="91" t="s">
        <v>394</v>
      </c>
    </row>
    <row r="364" spans="1:13" ht="114.75">
      <c r="A364" s="210">
        <v>54</v>
      </c>
      <c r="B364" s="45" t="s">
        <v>1303</v>
      </c>
      <c r="C364" s="174">
        <v>27308.2</v>
      </c>
      <c r="D364" s="174">
        <v>27308.077</v>
      </c>
      <c r="E364" s="174">
        <v>0</v>
      </c>
      <c r="F364" s="174">
        <v>0</v>
      </c>
      <c r="G364" s="174">
        <v>0</v>
      </c>
      <c r="H364" s="174">
        <v>0</v>
      </c>
      <c r="I364" s="174">
        <v>27308.2</v>
      </c>
      <c r="J364" s="174">
        <v>27308.077</v>
      </c>
      <c r="K364" s="174">
        <v>27308.077</v>
      </c>
      <c r="L364" s="194" t="s">
        <v>519</v>
      </c>
      <c r="M364" s="91" t="s">
        <v>394</v>
      </c>
    </row>
    <row r="365" spans="1:13" ht="127.5">
      <c r="A365" s="210">
        <v>55</v>
      </c>
      <c r="B365" s="45" t="s">
        <v>1304</v>
      </c>
      <c r="C365" s="174">
        <v>3497.9</v>
      </c>
      <c r="D365" s="174">
        <v>3497.86</v>
      </c>
      <c r="E365" s="174">
        <v>0</v>
      </c>
      <c r="F365" s="174">
        <v>0</v>
      </c>
      <c r="G365" s="174">
        <v>0</v>
      </c>
      <c r="H365" s="174">
        <v>0</v>
      </c>
      <c r="I365" s="174">
        <v>3497.9</v>
      </c>
      <c r="J365" s="174">
        <v>3497.86</v>
      </c>
      <c r="K365" s="174">
        <v>3497.86</v>
      </c>
      <c r="L365" s="194" t="s">
        <v>519</v>
      </c>
      <c r="M365" s="91" t="s">
        <v>394</v>
      </c>
    </row>
    <row r="366" spans="1:13" ht="127.5">
      <c r="A366" s="210">
        <v>56</v>
      </c>
      <c r="B366" s="45" t="s">
        <v>1305</v>
      </c>
      <c r="C366" s="174">
        <v>90251.2</v>
      </c>
      <c r="D366" s="174">
        <v>90251.174</v>
      </c>
      <c r="E366" s="174">
        <v>0</v>
      </c>
      <c r="F366" s="174">
        <v>0</v>
      </c>
      <c r="G366" s="174">
        <v>0</v>
      </c>
      <c r="H366" s="174">
        <v>0</v>
      </c>
      <c r="I366" s="174">
        <v>90251.2</v>
      </c>
      <c r="J366" s="174">
        <v>90251.174</v>
      </c>
      <c r="K366" s="174">
        <v>90251.174</v>
      </c>
      <c r="L366" s="194" t="s">
        <v>519</v>
      </c>
      <c r="M366" s="91" t="s">
        <v>394</v>
      </c>
    </row>
    <row r="367" spans="1:13" ht="127.5">
      <c r="A367" s="210">
        <v>57</v>
      </c>
      <c r="B367" s="45" t="s">
        <v>1306</v>
      </c>
      <c r="C367" s="174">
        <v>90905.5</v>
      </c>
      <c r="D367" s="174">
        <v>90890.585</v>
      </c>
      <c r="E367" s="174">
        <v>0</v>
      </c>
      <c r="F367" s="174">
        <v>0</v>
      </c>
      <c r="G367" s="174">
        <v>0</v>
      </c>
      <c r="H367" s="174">
        <v>0</v>
      </c>
      <c r="I367" s="174">
        <v>90905.5</v>
      </c>
      <c r="J367" s="174">
        <v>90890.585</v>
      </c>
      <c r="K367" s="174">
        <v>90890.585</v>
      </c>
      <c r="L367" s="160" t="s">
        <v>519</v>
      </c>
      <c r="M367" s="91" t="s">
        <v>394</v>
      </c>
    </row>
    <row r="368" spans="1:13" ht="63.75">
      <c r="A368" s="210"/>
      <c r="B368" s="98" t="s">
        <v>1628</v>
      </c>
      <c r="C368" s="174"/>
      <c r="D368" s="174"/>
      <c r="E368" s="174"/>
      <c r="F368" s="174"/>
      <c r="G368" s="174"/>
      <c r="H368" s="174"/>
      <c r="I368" s="174"/>
      <c r="J368" s="174"/>
      <c r="K368" s="174"/>
      <c r="L368" s="160"/>
      <c r="M368" s="91"/>
    </row>
    <row r="369" spans="1:13" ht="76.5">
      <c r="A369" s="210">
        <v>58</v>
      </c>
      <c r="B369" s="45" t="s">
        <v>1307</v>
      </c>
      <c r="C369" s="174">
        <v>66280</v>
      </c>
      <c r="D369" s="174">
        <v>65590.101</v>
      </c>
      <c r="E369" s="174">
        <v>0</v>
      </c>
      <c r="F369" s="174">
        <v>0</v>
      </c>
      <c r="G369" s="174">
        <v>0</v>
      </c>
      <c r="H369" s="174">
        <v>0</v>
      </c>
      <c r="I369" s="174">
        <v>66280</v>
      </c>
      <c r="J369" s="174">
        <v>65590.101</v>
      </c>
      <c r="K369" s="174">
        <v>65590.101</v>
      </c>
      <c r="L369" s="160" t="s">
        <v>519</v>
      </c>
      <c r="M369" s="91" t="s">
        <v>394</v>
      </c>
    </row>
    <row r="370" spans="1:13" ht="89.25">
      <c r="A370" s="210">
        <v>59</v>
      </c>
      <c r="B370" s="45" t="s">
        <v>1308</v>
      </c>
      <c r="C370" s="174">
        <v>12930.5</v>
      </c>
      <c r="D370" s="174">
        <v>12796.06</v>
      </c>
      <c r="E370" s="174">
        <v>0</v>
      </c>
      <c r="F370" s="174">
        <v>0</v>
      </c>
      <c r="G370" s="174">
        <v>0</v>
      </c>
      <c r="H370" s="174">
        <v>0</v>
      </c>
      <c r="I370" s="174">
        <v>12930.5</v>
      </c>
      <c r="J370" s="174">
        <v>12796.06</v>
      </c>
      <c r="K370" s="174">
        <v>12796.06</v>
      </c>
      <c r="L370" s="160" t="s">
        <v>519</v>
      </c>
      <c r="M370" s="91" t="s">
        <v>394</v>
      </c>
    </row>
    <row r="371" spans="1:13" ht="89.25">
      <c r="A371" s="210">
        <v>60</v>
      </c>
      <c r="B371" s="45" t="s">
        <v>1309</v>
      </c>
      <c r="C371" s="174">
        <v>49248.7</v>
      </c>
      <c r="D371" s="174">
        <v>49202.767</v>
      </c>
      <c r="E371" s="174">
        <v>0</v>
      </c>
      <c r="F371" s="174">
        <v>0</v>
      </c>
      <c r="G371" s="174">
        <v>0</v>
      </c>
      <c r="H371" s="174">
        <v>0</v>
      </c>
      <c r="I371" s="174">
        <v>49248.7</v>
      </c>
      <c r="J371" s="174">
        <v>49202.767</v>
      </c>
      <c r="K371" s="174">
        <v>49202.767</v>
      </c>
      <c r="L371" s="160" t="s">
        <v>519</v>
      </c>
      <c r="M371" s="91" t="s">
        <v>394</v>
      </c>
    </row>
    <row r="372" spans="1:13" ht="140.25">
      <c r="A372" s="210">
        <v>61</v>
      </c>
      <c r="B372" s="44" t="s">
        <v>1310</v>
      </c>
      <c r="C372" s="174">
        <v>234164.5</v>
      </c>
      <c r="D372" s="174">
        <v>234164.458</v>
      </c>
      <c r="E372" s="174">
        <v>0</v>
      </c>
      <c r="F372" s="174">
        <v>0</v>
      </c>
      <c r="G372" s="174">
        <v>0</v>
      </c>
      <c r="H372" s="174">
        <v>0</v>
      </c>
      <c r="I372" s="174">
        <v>234164.5</v>
      </c>
      <c r="J372" s="174">
        <v>234164.458</v>
      </c>
      <c r="K372" s="174">
        <v>228021.678</v>
      </c>
      <c r="L372" s="160" t="s">
        <v>519</v>
      </c>
      <c r="M372" s="91" t="s">
        <v>394</v>
      </c>
    </row>
    <row r="373" spans="1:13" ht="102">
      <c r="A373" s="210">
        <v>62</v>
      </c>
      <c r="B373" s="45" t="s">
        <v>1311</v>
      </c>
      <c r="C373" s="174">
        <v>24809.2</v>
      </c>
      <c r="D373" s="174">
        <v>24427.281</v>
      </c>
      <c r="E373" s="174">
        <v>0</v>
      </c>
      <c r="F373" s="174">
        <v>0</v>
      </c>
      <c r="G373" s="174">
        <v>0</v>
      </c>
      <c r="H373" s="174">
        <v>0</v>
      </c>
      <c r="I373" s="174">
        <v>24809.2</v>
      </c>
      <c r="J373" s="174">
        <v>24427.281</v>
      </c>
      <c r="K373" s="174">
        <v>24427.281</v>
      </c>
      <c r="L373" s="160" t="s">
        <v>519</v>
      </c>
      <c r="M373" s="91" t="s">
        <v>394</v>
      </c>
    </row>
    <row r="374" spans="1:13" ht="76.5">
      <c r="A374" s="210">
        <v>63</v>
      </c>
      <c r="B374" s="45" t="s">
        <v>1312</v>
      </c>
      <c r="C374" s="174">
        <v>29300.7</v>
      </c>
      <c r="D374" s="174">
        <v>29296.242</v>
      </c>
      <c r="E374" s="174">
        <v>0</v>
      </c>
      <c r="F374" s="174">
        <v>0</v>
      </c>
      <c r="G374" s="174">
        <v>0</v>
      </c>
      <c r="H374" s="174">
        <v>0</v>
      </c>
      <c r="I374" s="174">
        <v>29300.7</v>
      </c>
      <c r="J374" s="174">
        <v>29296.242</v>
      </c>
      <c r="K374" s="174">
        <v>29296.242</v>
      </c>
      <c r="L374" s="160" t="s">
        <v>519</v>
      </c>
      <c r="M374" s="91" t="s">
        <v>394</v>
      </c>
    </row>
    <row r="375" spans="1:13" ht="63.75">
      <c r="A375" s="210"/>
      <c r="B375" s="98" t="s">
        <v>1223</v>
      </c>
      <c r="C375" s="174"/>
      <c r="D375" s="174"/>
      <c r="E375" s="174"/>
      <c r="F375" s="174"/>
      <c r="G375" s="174"/>
      <c r="H375" s="174"/>
      <c r="I375" s="174"/>
      <c r="J375" s="174"/>
      <c r="K375" s="174"/>
      <c r="L375" s="160"/>
      <c r="M375" s="91"/>
    </row>
    <row r="376" spans="1:13" ht="89.25">
      <c r="A376" s="210">
        <v>64</v>
      </c>
      <c r="B376" s="45" t="s">
        <v>1313</v>
      </c>
      <c r="C376" s="174">
        <v>99145.3</v>
      </c>
      <c r="D376" s="174">
        <v>99145.24</v>
      </c>
      <c r="E376" s="174">
        <v>0</v>
      </c>
      <c r="F376" s="174">
        <v>0</v>
      </c>
      <c r="G376" s="174">
        <v>0</v>
      </c>
      <c r="H376" s="174">
        <v>0</v>
      </c>
      <c r="I376" s="174">
        <v>99145.3</v>
      </c>
      <c r="J376" s="174">
        <v>99145.24</v>
      </c>
      <c r="K376" s="174">
        <v>99145.24</v>
      </c>
      <c r="L376" s="160" t="s">
        <v>519</v>
      </c>
      <c r="M376" s="91" t="s">
        <v>394</v>
      </c>
    </row>
    <row r="377" spans="1:13" ht="89.25">
      <c r="A377" s="210">
        <v>65</v>
      </c>
      <c r="B377" s="45" t="s">
        <v>1314</v>
      </c>
      <c r="C377" s="174">
        <v>8607.5</v>
      </c>
      <c r="D377" s="174">
        <v>8607.5</v>
      </c>
      <c r="E377" s="174">
        <v>0</v>
      </c>
      <c r="F377" s="174">
        <v>0</v>
      </c>
      <c r="G377" s="174">
        <v>0</v>
      </c>
      <c r="H377" s="174">
        <v>0</v>
      </c>
      <c r="I377" s="174">
        <v>8607.5</v>
      </c>
      <c r="J377" s="174">
        <v>8607.5</v>
      </c>
      <c r="K377" s="174">
        <v>8607.5</v>
      </c>
      <c r="L377" s="160" t="s">
        <v>519</v>
      </c>
      <c r="M377" s="91" t="s">
        <v>394</v>
      </c>
    </row>
    <row r="378" spans="1:13" ht="76.5">
      <c r="A378" s="210">
        <v>66</v>
      </c>
      <c r="B378" s="45" t="s">
        <v>1315</v>
      </c>
      <c r="C378" s="174">
        <v>32177.4</v>
      </c>
      <c r="D378" s="174">
        <v>32177.341</v>
      </c>
      <c r="E378" s="174">
        <v>0</v>
      </c>
      <c r="F378" s="174">
        <v>0</v>
      </c>
      <c r="G378" s="174">
        <v>0</v>
      </c>
      <c r="H378" s="174">
        <v>0</v>
      </c>
      <c r="I378" s="174">
        <v>32177.4</v>
      </c>
      <c r="J378" s="174">
        <v>32177.341</v>
      </c>
      <c r="K378" s="174">
        <v>32177.341</v>
      </c>
      <c r="L378" s="160" t="s">
        <v>519</v>
      </c>
      <c r="M378" s="91" t="s">
        <v>394</v>
      </c>
    </row>
    <row r="379" spans="1:13" ht="76.5">
      <c r="A379" s="210"/>
      <c r="B379" s="98" t="s">
        <v>1209</v>
      </c>
      <c r="C379" s="174"/>
      <c r="D379" s="174"/>
      <c r="E379" s="174"/>
      <c r="F379" s="174"/>
      <c r="G379" s="174"/>
      <c r="H379" s="174"/>
      <c r="I379" s="174"/>
      <c r="J379" s="174"/>
      <c r="K379" s="174"/>
      <c r="L379" s="160"/>
      <c r="M379" s="91"/>
    </row>
    <row r="380" spans="1:13" ht="140.25">
      <c r="A380" s="210">
        <v>67</v>
      </c>
      <c r="B380" s="45" t="s">
        <v>1316</v>
      </c>
      <c r="C380" s="174">
        <v>7083.7</v>
      </c>
      <c r="D380" s="174">
        <v>6406.151</v>
      </c>
      <c r="E380" s="174">
        <v>0</v>
      </c>
      <c r="F380" s="174">
        <v>0</v>
      </c>
      <c r="G380" s="174">
        <v>0</v>
      </c>
      <c r="H380" s="174">
        <v>0</v>
      </c>
      <c r="I380" s="174">
        <v>7083.7</v>
      </c>
      <c r="J380" s="174">
        <v>6406.151</v>
      </c>
      <c r="K380" s="174">
        <v>6406.151</v>
      </c>
      <c r="L380" s="160" t="s">
        <v>519</v>
      </c>
      <c r="M380" s="91" t="s">
        <v>394</v>
      </c>
    </row>
    <row r="381" spans="1:13" ht="127.5">
      <c r="A381" s="210">
        <v>68</v>
      </c>
      <c r="B381" s="45" t="s">
        <v>1317</v>
      </c>
      <c r="C381" s="174">
        <v>28430</v>
      </c>
      <c r="D381" s="174">
        <v>27974.93</v>
      </c>
      <c r="E381" s="174">
        <v>0</v>
      </c>
      <c r="F381" s="174">
        <v>0</v>
      </c>
      <c r="G381" s="174">
        <v>0</v>
      </c>
      <c r="H381" s="174">
        <v>0</v>
      </c>
      <c r="I381" s="174">
        <v>28430</v>
      </c>
      <c r="J381" s="174">
        <v>27974.93</v>
      </c>
      <c r="K381" s="174">
        <v>27974.93</v>
      </c>
      <c r="L381" s="160" t="s">
        <v>519</v>
      </c>
      <c r="M381" s="91" t="s">
        <v>394</v>
      </c>
    </row>
    <row r="382" spans="1:13" ht="102">
      <c r="A382" s="210">
        <v>69</v>
      </c>
      <c r="B382" s="44" t="s">
        <v>1318</v>
      </c>
      <c r="C382" s="174">
        <v>73944.9</v>
      </c>
      <c r="D382" s="174">
        <v>70100.057</v>
      </c>
      <c r="E382" s="174">
        <v>0</v>
      </c>
      <c r="F382" s="174">
        <v>0</v>
      </c>
      <c r="G382" s="174">
        <v>0</v>
      </c>
      <c r="H382" s="174">
        <v>0</v>
      </c>
      <c r="I382" s="174">
        <v>73944.9</v>
      </c>
      <c r="J382" s="174">
        <v>70100.057</v>
      </c>
      <c r="K382" s="174">
        <v>70100.057</v>
      </c>
      <c r="L382" s="160" t="s">
        <v>519</v>
      </c>
      <c r="M382" s="91" t="s">
        <v>394</v>
      </c>
    </row>
    <row r="383" spans="1:13" ht="76.5">
      <c r="A383" s="210"/>
      <c r="B383" s="98" t="s">
        <v>1671</v>
      </c>
      <c r="C383" s="174"/>
      <c r="D383" s="174"/>
      <c r="E383" s="174"/>
      <c r="F383" s="174"/>
      <c r="G383" s="174"/>
      <c r="H383" s="174"/>
      <c r="I383" s="174"/>
      <c r="J383" s="174"/>
      <c r="K383" s="174"/>
      <c r="L383" s="160"/>
      <c r="M383" s="91"/>
    </row>
    <row r="384" spans="1:13" ht="89.25">
      <c r="A384" s="210">
        <v>70</v>
      </c>
      <c r="B384" s="45" t="s">
        <v>1319</v>
      </c>
      <c r="C384" s="174">
        <v>494982.5</v>
      </c>
      <c r="D384" s="174">
        <v>494930.281</v>
      </c>
      <c r="E384" s="174">
        <v>0</v>
      </c>
      <c r="F384" s="174">
        <v>0</v>
      </c>
      <c r="G384" s="174">
        <v>0</v>
      </c>
      <c r="H384" s="174">
        <v>0</v>
      </c>
      <c r="I384" s="174">
        <v>494982.5</v>
      </c>
      <c r="J384" s="174">
        <v>494930.281</v>
      </c>
      <c r="K384" s="174">
        <v>494930.281</v>
      </c>
      <c r="L384" s="160" t="s">
        <v>519</v>
      </c>
      <c r="M384" s="91" t="s">
        <v>394</v>
      </c>
    </row>
    <row r="385" spans="1:13" ht="114.75">
      <c r="A385" s="210">
        <v>71</v>
      </c>
      <c r="B385" s="44" t="s">
        <v>1320</v>
      </c>
      <c r="C385" s="174">
        <v>41684</v>
      </c>
      <c r="D385" s="174">
        <v>41683.982</v>
      </c>
      <c r="E385" s="174">
        <v>0</v>
      </c>
      <c r="F385" s="174">
        <v>0</v>
      </c>
      <c r="G385" s="174">
        <v>0</v>
      </c>
      <c r="H385" s="174">
        <v>0</v>
      </c>
      <c r="I385" s="174">
        <v>41684</v>
      </c>
      <c r="J385" s="174">
        <v>41683.982</v>
      </c>
      <c r="K385" s="174">
        <v>41683.982</v>
      </c>
      <c r="L385" s="160" t="s">
        <v>519</v>
      </c>
      <c r="M385" s="91" t="s">
        <v>394</v>
      </c>
    </row>
    <row r="386" spans="1:13" ht="165.75">
      <c r="A386" s="210">
        <v>72</v>
      </c>
      <c r="B386" s="45" t="s">
        <v>1321</v>
      </c>
      <c r="C386" s="174">
        <v>7595.3</v>
      </c>
      <c r="D386" s="174">
        <v>7559.477</v>
      </c>
      <c r="E386" s="174">
        <v>0</v>
      </c>
      <c r="F386" s="174">
        <v>0</v>
      </c>
      <c r="G386" s="174">
        <v>0</v>
      </c>
      <c r="H386" s="174">
        <v>0</v>
      </c>
      <c r="I386" s="174">
        <v>7595.3</v>
      </c>
      <c r="J386" s="174">
        <v>7559.477</v>
      </c>
      <c r="K386" s="174">
        <v>7559.477</v>
      </c>
      <c r="L386" s="160" t="s">
        <v>519</v>
      </c>
      <c r="M386" s="91" t="s">
        <v>394</v>
      </c>
    </row>
    <row r="387" spans="1:13" ht="178.5">
      <c r="A387" s="210">
        <v>73</v>
      </c>
      <c r="B387" s="45" t="s">
        <v>1322</v>
      </c>
      <c r="C387" s="174">
        <v>40122.6</v>
      </c>
      <c r="D387" s="174">
        <v>38882.816</v>
      </c>
      <c r="E387" s="174">
        <v>0</v>
      </c>
      <c r="F387" s="174">
        <v>0</v>
      </c>
      <c r="G387" s="174">
        <v>0</v>
      </c>
      <c r="H387" s="174">
        <v>0</v>
      </c>
      <c r="I387" s="174">
        <v>40122.6</v>
      </c>
      <c r="J387" s="174">
        <v>38882.816</v>
      </c>
      <c r="K387" s="174">
        <v>38882.816</v>
      </c>
      <c r="L387" s="160" t="s">
        <v>519</v>
      </c>
      <c r="M387" s="91" t="s">
        <v>394</v>
      </c>
    </row>
    <row r="388" spans="1:13" ht="127.5">
      <c r="A388" s="210">
        <v>74</v>
      </c>
      <c r="B388" s="44" t="s">
        <v>1082</v>
      </c>
      <c r="C388" s="174">
        <v>64141.8</v>
      </c>
      <c r="D388" s="174">
        <v>64141.678</v>
      </c>
      <c r="E388" s="174">
        <v>0</v>
      </c>
      <c r="F388" s="174">
        <v>0</v>
      </c>
      <c r="G388" s="174">
        <v>0</v>
      </c>
      <c r="H388" s="174">
        <v>0</v>
      </c>
      <c r="I388" s="174">
        <v>64141.8</v>
      </c>
      <c r="J388" s="174">
        <v>64141.678</v>
      </c>
      <c r="K388" s="174">
        <v>64141.678</v>
      </c>
      <c r="L388" s="160" t="s">
        <v>519</v>
      </c>
      <c r="M388" s="91" t="s">
        <v>394</v>
      </c>
    </row>
    <row r="389" spans="1:13" ht="114.75">
      <c r="A389" s="210">
        <v>75</v>
      </c>
      <c r="B389" s="45" t="s">
        <v>1083</v>
      </c>
      <c r="C389" s="174">
        <v>39108.4</v>
      </c>
      <c r="D389" s="174">
        <v>39108.351</v>
      </c>
      <c r="E389" s="174">
        <v>0</v>
      </c>
      <c r="F389" s="174">
        <v>0</v>
      </c>
      <c r="G389" s="174">
        <v>0</v>
      </c>
      <c r="H389" s="174">
        <v>0</v>
      </c>
      <c r="I389" s="174">
        <v>39108.4</v>
      </c>
      <c r="J389" s="174">
        <v>39108.351</v>
      </c>
      <c r="K389" s="174">
        <v>39108.351</v>
      </c>
      <c r="L389" s="160" t="s">
        <v>519</v>
      </c>
      <c r="M389" s="91" t="s">
        <v>394</v>
      </c>
    </row>
    <row r="390" spans="1:13" ht="114.75">
      <c r="A390" s="210">
        <v>76</v>
      </c>
      <c r="B390" s="45" t="s">
        <v>1084</v>
      </c>
      <c r="C390" s="174">
        <v>112163</v>
      </c>
      <c r="D390" s="174">
        <v>112162.956</v>
      </c>
      <c r="E390" s="174">
        <v>0</v>
      </c>
      <c r="F390" s="174">
        <v>0</v>
      </c>
      <c r="G390" s="174">
        <v>0</v>
      </c>
      <c r="H390" s="174">
        <v>0</v>
      </c>
      <c r="I390" s="174">
        <v>112163</v>
      </c>
      <c r="J390" s="174">
        <v>112162.956</v>
      </c>
      <c r="K390" s="174">
        <v>112162.956</v>
      </c>
      <c r="L390" s="160" t="s">
        <v>519</v>
      </c>
      <c r="M390" s="91" t="s">
        <v>394</v>
      </c>
    </row>
    <row r="391" spans="1:13" ht="63.75">
      <c r="A391" s="210"/>
      <c r="B391" s="98" t="s">
        <v>1200</v>
      </c>
      <c r="C391" s="174"/>
      <c r="D391" s="174"/>
      <c r="E391" s="174"/>
      <c r="F391" s="174"/>
      <c r="G391" s="174"/>
      <c r="H391" s="174"/>
      <c r="I391" s="174"/>
      <c r="J391" s="174"/>
      <c r="K391" s="174"/>
      <c r="L391" s="160"/>
      <c r="M391" s="91"/>
    </row>
    <row r="392" spans="1:13" ht="127.5">
      <c r="A392" s="210">
        <v>77</v>
      </c>
      <c r="B392" s="45" t="s">
        <v>1085</v>
      </c>
      <c r="C392" s="174">
        <v>5994.6</v>
      </c>
      <c r="D392" s="174">
        <v>5994.55</v>
      </c>
      <c r="E392" s="174">
        <v>0</v>
      </c>
      <c r="F392" s="174">
        <v>0</v>
      </c>
      <c r="G392" s="174">
        <v>0</v>
      </c>
      <c r="H392" s="174">
        <v>0</v>
      </c>
      <c r="I392" s="174">
        <v>5994.6</v>
      </c>
      <c r="J392" s="174">
        <v>5994.55</v>
      </c>
      <c r="K392" s="174">
        <v>5994.6</v>
      </c>
      <c r="L392" s="160" t="s">
        <v>519</v>
      </c>
      <c r="M392" s="91" t="s">
        <v>394</v>
      </c>
    </row>
    <row r="393" spans="1:13" ht="127.5">
      <c r="A393" s="210">
        <v>78</v>
      </c>
      <c r="B393" s="44" t="s">
        <v>1086</v>
      </c>
      <c r="C393" s="174">
        <v>15275.5</v>
      </c>
      <c r="D393" s="174">
        <v>15275.45</v>
      </c>
      <c r="E393" s="174">
        <v>0</v>
      </c>
      <c r="F393" s="174">
        <v>0</v>
      </c>
      <c r="G393" s="174">
        <v>0</v>
      </c>
      <c r="H393" s="174">
        <v>0</v>
      </c>
      <c r="I393" s="174">
        <v>15275.5</v>
      </c>
      <c r="J393" s="174">
        <v>15275.45</v>
      </c>
      <c r="K393" s="174">
        <v>15275.5</v>
      </c>
      <c r="L393" s="160" t="s">
        <v>519</v>
      </c>
      <c r="M393" s="91" t="s">
        <v>394</v>
      </c>
    </row>
    <row r="394" spans="1:13" ht="140.25">
      <c r="A394" s="210">
        <v>79</v>
      </c>
      <c r="B394" s="45" t="s">
        <v>1087</v>
      </c>
      <c r="C394" s="174">
        <v>3675</v>
      </c>
      <c r="D394" s="174">
        <v>3674.92</v>
      </c>
      <c r="E394" s="174">
        <v>0</v>
      </c>
      <c r="F394" s="174">
        <v>0</v>
      </c>
      <c r="G394" s="174">
        <v>0</v>
      </c>
      <c r="H394" s="174">
        <v>0</v>
      </c>
      <c r="I394" s="174">
        <v>3675</v>
      </c>
      <c r="J394" s="174">
        <v>3674.92</v>
      </c>
      <c r="K394" s="174">
        <v>3674.9</v>
      </c>
      <c r="L394" s="160" t="s">
        <v>519</v>
      </c>
      <c r="M394" s="91" t="s">
        <v>394</v>
      </c>
    </row>
    <row r="395" spans="1:13" ht="127.5">
      <c r="A395" s="210">
        <v>80</v>
      </c>
      <c r="B395" s="45" t="s">
        <v>1088</v>
      </c>
      <c r="C395" s="174">
        <v>44307.8</v>
      </c>
      <c r="D395" s="174">
        <v>44307.77</v>
      </c>
      <c r="E395" s="174">
        <v>0</v>
      </c>
      <c r="F395" s="174">
        <v>0</v>
      </c>
      <c r="G395" s="174">
        <v>0</v>
      </c>
      <c r="H395" s="174">
        <v>0</v>
      </c>
      <c r="I395" s="174">
        <v>44307.8</v>
      </c>
      <c r="J395" s="174">
        <v>44307.77</v>
      </c>
      <c r="K395" s="174">
        <v>44307.8</v>
      </c>
      <c r="L395" s="160" t="s">
        <v>519</v>
      </c>
      <c r="M395" s="91" t="s">
        <v>394</v>
      </c>
    </row>
    <row r="396" spans="1:13" ht="127.5">
      <c r="A396" s="210">
        <v>81</v>
      </c>
      <c r="B396" s="45" t="s">
        <v>1089</v>
      </c>
      <c r="C396" s="174">
        <v>23868.9</v>
      </c>
      <c r="D396" s="174">
        <v>23868.81</v>
      </c>
      <c r="E396" s="174">
        <v>0</v>
      </c>
      <c r="F396" s="174">
        <v>0</v>
      </c>
      <c r="G396" s="174">
        <v>0</v>
      </c>
      <c r="H396" s="174">
        <v>0</v>
      </c>
      <c r="I396" s="174">
        <v>23868.9</v>
      </c>
      <c r="J396" s="174">
        <v>23868.81</v>
      </c>
      <c r="K396" s="174">
        <v>23868.88</v>
      </c>
      <c r="L396" s="160" t="s">
        <v>519</v>
      </c>
      <c r="M396" s="91" t="s">
        <v>394</v>
      </c>
    </row>
    <row r="397" spans="1:13" ht="127.5">
      <c r="A397" s="210">
        <v>82</v>
      </c>
      <c r="B397" s="45" t="s">
        <v>1090</v>
      </c>
      <c r="C397" s="174">
        <v>20546.1</v>
      </c>
      <c r="D397" s="174">
        <v>20546.01</v>
      </c>
      <c r="E397" s="174">
        <v>0</v>
      </c>
      <c r="F397" s="174">
        <v>0</v>
      </c>
      <c r="G397" s="174">
        <v>0</v>
      </c>
      <c r="H397" s="174">
        <v>0</v>
      </c>
      <c r="I397" s="174">
        <v>20546.1</v>
      </c>
      <c r="J397" s="174">
        <v>20546.01</v>
      </c>
      <c r="K397" s="174">
        <v>20546</v>
      </c>
      <c r="L397" s="160" t="s">
        <v>519</v>
      </c>
      <c r="M397" s="91" t="s">
        <v>394</v>
      </c>
    </row>
    <row r="398" spans="1:13" ht="216.75">
      <c r="A398" s="210">
        <v>83</v>
      </c>
      <c r="B398" s="45" t="s">
        <v>1091</v>
      </c>
      <c r="C398" s="174">
        <v>26625.7</v>
      </c>
      <c r="D398" s="174">
        <v>26625.63</v>
      </c>
      <c r="E398" s="174">
        <v>0</v>
      </c>
      <c r="F398" s="174">
        <v>0</v>
      </c>
      <c r="G398" s="174">
        <v>0</v>
      </c>
      <c r="H398" s="174">
        <v>0</v>
      </c>
      <c r="I398" s="174">
        <v>26625.7</v>
      </c>
      <c r="J398" s="174">
        <v>26625.63</v>
      </c>
      <c r="K398" s="174">
        <v>26625.6</v>
      </c>
      <c r="L398" s="160" t="s">
        <v>519</v>
      </c>
      <c r="M398" s="91" t="s">
        <v>394</v>
      </c>
    </row>
    <row r="399" spans="1:13" ht="153">
      <c r="A399" s="210">
        <v>84</v>
      </c>
      <c r="B399" s="45" t="s">
        <v>1092</v>
      </c>
      <c r="C399" s="174">
        <v>108734</v>
      </c>
      <c r="D399" s="174">
        <v>108733.928</v>
      </c>
      <c r="E399" s="174">
        <v>0</v>
      </c>
      <c r="F399" s="174">
        <v>0</v>
      </c>
      <c r="G399" s="174">
        <v>0</v>
      </c>
      <c r="H399" s="174">
        <v>0</v>
      </c>
      <c r="I399" s="174">
        <v>108734</v>
      </c>
      <c r="J399" s="174">
        <v>108733.928</v>
      </c>
      <c r="K399" s="174">
        <v>108733.9</v>
      </c>
      <c r="L399" s="160" t="s">
        <v>519</v>
      </c>
      <c r="M399" s="91" t="s">
        <v>394</v>
      </c>
    </row>
    <row r="400" spans="1:13" ht="140.25">
      <c r="A400" s="210">
        <v>85</v>
      </c>
      <c r="B400" s="45" t="s">
        <v>1093</v>
      </c>
      <c r="C400" s="174">
        <v>80114.8</v>
      </c>
      <c r="D400" s="174">
        <v>80114.754</v>
      </c>
      <c r="E400" s="174">
        <v>0</v>
      </c>
      <c r="F400" s="174">
        <v>0</v>
      </c>
      <c r="G400" s="174">
        <v>0</v>
      </c>
      <c r="H400" s="174">
        <v>0</v>
      </c>
      <c r="I400" s="174">
        <v>80114.8</v>
      </c>
      <c r="J400" s="174">
        <v>80114.754</v>
      </c>
      <c r="K400" s="174">
        <v>80114.8</v>
      </c>
      <c r="L400" s="160" t="s">
        <v>519</v>
      </c>
      <c r="M400" s="91" t="s">
        <v>394</v>
      </c>
    </row>
    <row r="401" spans="1:13" ht="63.75">
      <c r="A401" s="210"/>
      <c r="B401" s="98" t="s">
        <v>1226</v>
      </c>
      <c r="C401" s="174"/>
      <c r="D401" s="174"/>
      <c r="E401" s="174"/>
      <c r="F401" s="174"/>
      <c r="G401" s="174"/>
      <c r="H401" s="174"/>
      <c r="I401" s="174"/>
      <c r="J401" s="174"/>
      <c r="K401" s="174"/>
      <c r="L401" s="160"/>
      <c r="M401" s="91"/>
    </row>
    <row r="402" spans="1:13" ht="102">
      <c r="A402" s="210">
        <v>86</v>
      </c>
      <c r="B402" s="44" t="s">
        <v>1094</v>
      </c>
      <c r="C402" s="174">
        <v>1672.3</v>
      </c>
      <c r="D402" s="174">
        <v>1672.3</v>
      </c>
      <c r="E402" s="174">
        <v>0</v>
      </c>
      <c r="F402" s="174">
        <v>0</v>
      </c>
      <c r="G402" s="174">
        <v>0</v>
      </c>
      <c r="H402" s="174">
        <v>0</v>
      </c>
      <c r="I402" s="174">
        <v>1672.3</v>
      </c>
      <c r="J402" s="174">
        <v>1672.3</v>
      </c>
      <c r="K402" s="174">
        <v>1672.3</v>
      </c>
      <c r="L402" s="160" t="s">
        <v>519</v>
      </c>
      <c r="M402" s="91" t="s">
        <v>394</v>
      </c>
    </row>
    <row r="403" spans="1:13" ht="102">
      <c r="A403" s="210">
        <v>87</v>
      </c>
      <c r="B403" s="45" t="s">
        <v>1095</v>
      </c>
      <c r="C403" s="174">
        <v>1127.2</v>
      </c>
      <c r="D403" s="174">
        <v>1127.19</v>
      </c>
      <c r="E403" s="174">
        <v>0</v>
      </c>
      <c r="F403" s="174">
        <v>0</v>
      </c>
      <c r="G403" s="174">
        <v>0</v>
      </c>
      <c r="H403" s="174">
        <v>0</v>
      </c>
      <c r="I403" s="174">
        <v>1127.2</v>
      </c>
      <c r="J403" s="174">
        <v>1127.19</v>
      </c>
      <c r="K403" s="174">
        <v>1127.2</v>
      </c>
      <c r="L403" s="160" t="s">
        <v>519</v>
      </c>
      <c r="M403" s="91" t="s">
        <v>394</v>
      </c>
    </row>
    <row r="404" spans="1:13" ht="63.75">
      <c r="A404" s="210"/>
      <c r="B404" s="98" t="s">
        <v>1096</v>
      </c>
      <c r="C404" s="174"/>
      <c r="D404" s="174"/>
      <c r="E404" s="174"/>
      <c r="F404" s="174"/>
      <c r="G404" s="174"/>
      <c r="H404" s="174"/>
      <c r="I404" s="174"/>
      <c r="J404" s="174"/>
      <c r="K404" s="174"/>
      <c r="L404" s="160"/>
      <c r="M404" s="91"/>
    </row>
    <row r="405" spans="1:13" ht="140.25">
      <c r="A405" s="210">
        <v>88</v>
      </c>
      <c r="B405" s="45" t="s">
        <v>1097</v>
      </c>
      <c r="C405" s="174">
        <v>63162.8</v>
      </c>
      <c r="D405" s="174">
        <v>63162.8</v>
      </c>
      <c r="E405" s="174">
        <v>0</v>
      </c>
      <c r="F405" s="174">
        <v>0</v>
      </c>
      <c r="G405" s="174">
        <v>0</v>
      </c>
      <c r="H405" s="174">
        <v>0</v>
      </c>
      <c r="I405" s="174">
        <v>63162.8</v>
      </c>
      <c r="J405" s="174">
        <v>63162.8</v>
      </c>
      <c r="K405" s="174">
        <v>63162.8</v>
      </c>
      <c r="L405" s="160" t="s">
        <v>519</v>
      </c>
      <c r="M405" s="91" t="s">
        <v>394</v>
      </c>
    </row>
    <row r="406" spans="1:13" ht="140.25">
      <c r="A406" s="210">
        <v>89</v>
      </c>
      <c r="B406" s="45" t="s">
        <v>1098</v>
      </c>
      <c r="C406" s="174">
        <v>52764.8</v>
      </c>
      <c r="D406" s="174">
        <v>52764.8</v>
      </c>
      <c r="E406" s="174">
        <v>0</v>
      </c>
      <c r="F406" s="174">
        <v>0</v>
      </c>
      <c r="G406" s="174">
        <v>0</v>
      </c>
      <c r="H406" s="174">
        <v>0</v>
      </c>
      <c r="I406" s="174">
        <v>52764.8</v>
      </c>
      <c r="J406" s="174">
        <v>52764.8</v>
      </c>
      <c r="K406" s="174">
        <v>52764.8</v>
      </c>
      <c r="L406" s="160" t="s">
        <v>519</v>
      </c>
      <c r="M406" s="91" t="s">
        <v>394</v>
      </c>
    </row>
    <row r="407" spans="1:13" ht="63.75">
      <c r="A407" s="210"/>
      <c r="B407" s="98" t="s">
        <v>1099</v>
      </c>
      <c r="C407" s="174"/>
      <c r="D407" s="174"/>
      <c r="E407" s="174"/>
      <c r="F407" s="174"/>
      <c r="G407" s="174"/>
      <c r="H407" s="174"/>
      <c r="I407" s="174"/>
      <c r="J407" s="174"/>
      <c r="K407" s="174"/>
      <c r="L407" s="160"/>
      <c r="M407" s="91"/>
    </row>
    <row r="408" spans="1:13" ht="114.75">
      <c r="A408" s="210">
        <v>90</v>
      </c>
      <c r="B408" s="44" t="s">
        <v>1100</v>
      </c>
      <c r="C408" s="174">
        <v>26377.1</v>
      </c>
      <c r="D408" s="174">
        <v>26374.8</v>
      </c>
      <c r="E408" s="174">
        <v>0</v>
      </c>
      <c r="F408" s="174">
        <v>0</v>
      </c>
      <c r="G408" s="174">
        <v>0</v>
      </c>
      <c r="H408" s="174">
        <v>0</v>
      </c>
      <c r="I408" s="174">
        <v>26377.1</v>
      </c>
      <c r="J408" s="174">
        <v>26374.8</v>
      </c>
      <c r="K408" s="174">
        <v>26377.1</v>
      </c>
      <c r="L408" s="160" t="s">
        <v>519</v>
      </c>
      <c r="M408" s="91" t="s">
        <v>394</v>
      </c>
    </row>
    <row r="409" spans="1:13" ht="114.75">
      <c r="A409" s="210">
        <v>91</v>
      </c>
      <c r="B409" s="45" t="s">
        <v>1101</v>
      </c>
      <c r="C409" s="174">
        <v>2271</v>
      </c>
      <c r="D409" s="174">
        <v>2270.97</v>
      </c>
      <c r="E409" s="174">
        <v>0</v>
      </c>
      <c r="F409" s="174">
        <v>0</v>
      </c>
      <c r="G409" s="174">
        <v>0</v>
      </c>
      <c r="H409" s="174">
        <v>0</v>
      </c>
      <c r="I409" s="174">
        <v>2271</v>
      </c>
      <c r="J409" s="174">
        <v>2270.97</v>
      </c>
      <c r="K409" s="174">
        <v>2270.97</v>
      </c>
      <c r="L409" s="160" t="s">
        <v>519</v>
      </c>
      <c r="M409" s="91" t="s">
        <v>394</v>
      </c>
    </row>
    <row r="410" spans="1:13" ht="114.75">
      <c r="A410" s="210">
        <v>92</v>
      </c>
      <c r="B410" s="45" t="s">
        <v>1102</v>
      </c>
      <c r="C410" s="174">
        <v>3716</v>
      </c>
      <c r="D410" s="174">
        <v>3715.959</v>
      </c>
      <c r="E410" s="174">
        <v>0</v>
      </c>
      <c r="F410" s="174">
        <v>0</v>
      </c>
      <c r="G410" s="174">
        <v>0</v>
      </c>
      <c r="H410" s="174">
        <v>0</v>
      </c>
      <c r="I410" s="174">
        <v>3716</v>
      </c>
      <c r="J410" s="174">
        <v>3715.959</v>
      </c>
      <c r="K410" s="174">
        <v>3715.959</v>
      </c>
      <c r="L410" s="160" t="s">
        <v>519</v>
      </c>
      <c r="M410" s="91" t="s">
        <v>394</v>
      </c>
    </row>
    <row r="411" spans="1:13" ht="102">
      <c r="A411" s="210">
        <v>93</v>
      </c>
      <c r="B411" s="45" t="s">
        <v>1103</v>
      </c>
      <c r="C411" s="174">
        <v>14210</v>
      </c>
      <c r="D411" s="174">
        <v>14210</v>
      </c>
      <c r="E411" s="174">
        <v>0</v>
      </c>
      <c r="F411" s="174">
        <v>0</v>
      </c>
      <c r="G411" s="174">
        <v>0</v>
      </c>
      <c r="H411" s="174">
        <v>0</v>
      </c>
      <c r="I411" s="174">
        <v>14210</v>
      </c>
      <c r="J411" s="174">
        <v>14210</v>
      </c>
      <c r="K411" s="174">
        <v>14210</v>
      </c>
      <c r="L411" s="160" t="s">
        <v>519</v>
      </c>
      <c r="M411" s="91" t="s">
        <v>394</v>
      </c>
    </row>
    <row r="412" spans="1:13" ht="63.75">
      <c r="A412" s="210"/>
      <c r="B412" s="98" t="s">
        <v>1104</v>
      </c>
      <c r="C412" s="174"/>
      <c r="D412" s="174"/>
      <c r="E412" s="174"/>
      <c r="F412" s="174"/>
      <c r="G412" s="174"/>
      <c r="H412" s="174"/>
      <c r="I412" s="174"/>
      <c r="J412" s="174"/>
      <c r="K412" s="174"/>
      <c r="L412" s="160"/>
      <c r="M412" s="91"/>
    </row>
    <row r="413" spans="1:13" ht="153">
      <c r="A413" s="210">
        <v>94</v>
      </c>
      <c r="B413" s="44" t="s">
        <v>1105</v>
      </c>
      <c r="C413" s="174">
        <v>16100.7</v>
      </c>
      <c r="D413" s="174">
        <v>16100.67</v>
      </c>
      <c r="E413" s="174">
        <v>0</v>
      </c>
      <c r="F413" s="174">
        <v>0</v>
      </c>
      <c r="G413" s="174">
        <v>0</v>
      </c>
      <c r="H413" s="174">
        <v>0</v>
      </c>
      <c r="I413" s="174">
        <v>16100.7</v>
      </c>
      <c r="J413" s="174">
        <v>16100.67</v>
      </c>
      <c r="K413" s="174">
        <v>16100.67</v>
      </c>
      <c r="L413" s="160" t="s">
        <v>519</v>
      </c>
      <c r="M413" s="91" t="s">
        <v>394</v>
      </c>
    </row>
    <row r="414" spans="1:13" ht="127.5">
      <c r="A414" s="210">
        <v>95</v>
      </c>
      <c r="B414" s="45" t="s">
        <v>1106</v>
      </c>
      <c r="C414" s="174">
        <v>9505.7</v>
      </c>
      <c r="D414" s="174">
        <v>9505.63</v>
      </c>
      <c r="E414" s="174">
        <v>0</v>
      </c>
      <c r="F414" s="174">
        <v>0</v>
      </c>
      <c r="G414" s="174">
        <v>0</v>
      </c>
      <c r="H414" s="174">
        <v>0</v>
      </c>
      <c r="I414" s="174">
        <v>9505.7</v>
      </c>
      <c r="J414" s="174">
        <v>9505.63</v>
      </c>
      <c r="K414" s="174">
        <v>9505.63</v>
      </c>
      <c r="L414" s="160" t="s">
        <v>519</v>
      </c>
      <c r="M414" s="91" t="s">
        <v>394</v>
      </c>
    </row>
    <row r="415" spans="1:13" ht="153">
      <c r="A415" s="210">
        <v>96</v>
      </c>
      <c r="B415" s="45" t="s">
        <v>1107</v>
      </c>
      <c r="C415" s="174">
        <v>2789</v>
      </c>
      <c r="D415" s="174">
        <v>2788.93</v>
      </c>
      <c r="E415" s="174">
        <v>0</v>
      </c>
      <c r="F415" s="174">
        <v>0</v>
      </c>
      <c r="G415" s="174">
        <v>0</v>
      </c>
      <c r="H415" s="174">
        <v>0</v>
      </c>
      <c r="I415" s="174">
        <v>2789</v>
      </c>
      <c r="J415" s="174">
        <v>2788.93</v>
      </c>
      <c r="K415" s="174">
        <v>2788.93</v>
      </c>
      <c r="L415" s="160" t="s">
        <v>519</v>
      </c>
      <c r="M415" s="91" t="s">
        <v>394</v>
      </c>
    </row>
    <row r="416" spans="1:13" ht="153">
      <c r="A416" s="210">
        <v>97</v>
      </c>
      <c r="B416" s="44" t="s">
        <v>1108</v>
      </c>
      <c r="C416" s="174">
        <v>1330.4</v>
      </c>
      <c r="D416" s="174">
        <v>1330.38</v>
      </c>
      <c r="E416" s="174">
        <v>0</v>
      </c>
      <c r="F416" s="174">
        <v>0</v>
      </c>
      <c r="G416" s="174">
        <v>0</v>
      </c>
      <c r="H416" s="174">
        <v>0</v>
      </c>
      <c r="I416" s="174">
        <v>1330.4</v>
      </c>
      <c r="J416" s="174">
        <v>1330.38</v>
      </c>
      <c r="K416" s="174">
        <v>1330.38</v>
      </c>
      <c r="L416" s="160" t="s">
        <v>519</v>
      </c>
      <c r="M416" s="91" t="s">
        <v>394</v>
      </c>
    </row>
    <row r="417" spans="1:13" ht="178.5">
      <c r="A417" s="210"/>
      <c r="B417" s="45" t="s">
        <v>1109</v>
      </c>
      <c r="C417" s="174"/>
      <c r="D417" s="174"/>
      <c r="E417" s="174"/>
      <c r="F417" s="174"/>
      <c r="G417" s="174"/>
      <c r="H417" s="174"/>
      <c r="I417" s="174"/>
      <c r="J417" s="174"/>
      <c r="K417" s="174"/>
      <c r="L417" s="194"/>
      <c r="M417" s="92"/>
    </row>
    <row r="418" spans="1:13" ht="38.25">
      <c r="A418" s="210">
        <v>98</v>
      </c>
      <c r="B418" s="45" t="s">
        <v>1110</v>
      </c>
      <c r="C418" s="174">
        <v>10998.7</v>
      </c>
      <c r="D418" s="174">
        <v>10998.611</v>
      </c>
      <c r="E418" s="174">
        <v>0</v>
      </c>
      <c r="F418" s="174">
        <v>0</v>
      </c>
      <c r="G418" s="174">
        <v>0</v>
      </c>
      <c r="H418" s="174">
        <v>0</v>
      </c>
      <c r="I418" s="174">
        <v>10998.7</v>
      </c>
      <c r="J418" s="174">
        <v>10998.611</v>
      </c>
      <c r="K418" s="174">
        <v>10998.611</v>
      </c>
      <c r="L418" s="194" t="s">
        <v>519</v>
      </c>
      <c r="M418" s="92" t="s">
        <v>394</v>
      </c>
    </row>
    <row r="419" spans="1:13" ht="153">
      <c r="A419" s="210">
        <v>99</v>
      </c>
      <c r="B419" s="45" t="s">
        <v>1111</v>
      </c>
      <c r="C419" s="174">
        <v>14264.2</v>
      </c>
      <c r="D419" s="174">
        <v>14264.199</v>
      </c>
      <c r="E419" s="174">
        <v>0</v>
      </c>
      <c r="F419" s="174">
        <v>0</v>
      </c>
      <c r="G419" s="174">
        <v>0</v>
      </c>
      <c r="H419" s="174">
        <v>0</v>
      </c>
      <c r="I419" s="174">
        <v>14264.2</v>
      </c>
      <c r="J419" s="174">
        <v>14264.199</v>
      </c>
      <c r="K419" s="174">
        <v>14264.199</v>
      </c>
      <c r="L419" s="194" t="s">
        <v>519</v>
      </c>
      <c r="M419" s="92" t="s">
        <v>394</v>
      </c>
    </row>
    <row r="420" spans="1:13" ht="127.5">
      <c r="A420" s="210">
        <v>100</v>
      </c>
      <c r="B420" s="45" t="s">
        <v>1112</v>
      </c>
      <c r="C420" s="174">
        <v>4368.2</v>
      </c>
      <c r="D420" s="174">
        <v>4368.12</v>
      </c>
      <c r="E420" s="174">
        <v>0</v>
      </c>
      <c r="F420" s="174">
        <v>0</v>
      </c>
      <c r="G420" s="174">
        <v>0</v>
      </c>
      <c r="H420" s="174">
        <v>0</v>
      </c>
      <c r="I420" s="174">
        <v>4368.2</v>
      </c>
      <c r="J420" s="174">
        <v>4368.12</v>
      </c>
      <c r="K420" s="174">
        <v>4368.12</v>
      </c>
      <c r="L420" s="194" t="s">
        <v>519</v>
      </c>
      <c r="M420" s="92" t="s">
        <v>394</v>
      </c>
    </row>
    <row r="421" spans="1:13" ht="63.75">
      <c r="A421" s="210"/>
      <c r="B421" s="98" t="s">
        <v>1113</v>
      </c>
      <c r="C421" s="174"/>
      <c r="D421" s="174"/>
      <c r="E421" s="174"/>
      <c r="F421" s="174"/>
      <c r="G421" s="174"/>
      <c r="H421" s="174"/>
      <c r="I421" s="174"/>
      <c r="J421" s="174"/>
      <c r="K421" s="174"/>
      <c r="L421" s="194"/>
      <c r="M421" s="92"/>
    </row>
    <row r="422" spans="1:13" ht="140.25">
      <c r="A422" s="210">
        <v>101</v>
      </c>
      <c r="B422" s="44" t="s">
        <v>1114</v>
      </c>
      <c r="C422" s="174">
        <v>29669.6</v>
      </c>
      <c r="D422" s="174">
        <v>0</v>
      </c>
      <c r="E422" s="174">
        <v>0</v>
      </c>
      <c r="F422" s="174">
        <v>0</v>
      </c>
      <c r="G422" s="174">
        <v>0</v>
      </c>
      <c r="H422" s="174">
        <v>0</v>
      </c>
      <c r="I422" s="174">
        <v>29669.6</v>
      </c>
      <c r="J422" s="174">
        <v>0</v>
      </c>
      <c r="K422" s="174">
        <v>0</v>
      </c>
      <c r="L422" s="160" t="s">
        <v>520</v>
      </c>
      <c r="M422" s="91" t="s">
        <v>521</v>
      </c>
    </row>
    <row r="423" spans="1:13" ht="216.75">
      <c r="A423" s="210">
        <v>102</v>
      </c>
      <c r="B423" s="45" t="s">
        <v>1115</v>
      </c>
      <c r="C423" s="174">
        <v>45842.8</v>
      </c>
      <c r="D423" s="174">
        <v>28152.104</v>
      </c>
      <c r="E423" s="174">
        <v>0</v>
      </c>
      <c r="F423" s="174">
        <v>0</v>
      </c>
      <c r="G423" s="174">
        <v>0</v>
      </c>
      <c r="H423" s="174">
        <v>0</v>
      </c>
      <c r="I423" s="174">
        <v>45842.8</v>
      </c>
      <c r="J423" s="174">
        <v>28152.104</v>
      </c>
      <c r="K423" s="174">
        <v>28152.1</v>
      </c>
      <c r="L423" s="160" t="s">
        <v>522</v>
      </c>
      <c r="M423" s="91" t="s">
        <v>521</v>
      </c>
    </row>
    <row r="424" spans="1:13" ht="140.25">
      <c r="A424" s="210">
        <v>103</v>
      </c>
      <c r="B424" s="99" t="s">
        <v>1116</v>
      </c>
      <c r="C424" s="178">
        <v>31022</v>
      </c>
      <c r="D424" s="178">
        <v>7907.619</v>
      </c>
      <c r="E424" s="178">
        <v>0</v>
      </c>
      <c r="F424" s="178">
        <v>0</v>
      </c>
      <c r="G424" s="178">
        <v>0</v>
      </c>
      <c r="H424" s="178">
        <v>0</v>
      </c>
      <c r="I424" s="178">
        <v>31022</v>
      </c>
      <c r="J424" s="178">
        <v>7907.619</v>
      </c>
      <c r="K424" s="178">
        <v>7907.6</v>
      </c>
      <c r="L424" s="160" t="s">
        <v>523</v>
      </c>
      <c r="M424" s="91" t="s">
        <v>521</v>
      </c>
    </row>
    <row r="425" spans="1:13" ht="178.5">
      <c r="A425" s="210">
        <v>104</v>
      </c>
      <c r="B425" s="48" t="s">
        <v>1117</v>
      </c>
      <c r="C425" s="178">
        <v>22426</v>
      </c>
      <c r="D425" s="178">
        <v>21551.65</v>
      </c>
      <c r="E425" s="178">
        <v>0</v>
      </c>
      <c r="F425" s="178">
        <v>0</v>
      </c>
      <c r="G425" s="178">
        <v>0</v>
      </c>
      <c r="H425" s="178">
        <v>0</v>
      </c>
      <c r="I425" s="178">
        <v>22426</v>
      </c>
      <c r="J425" s="178">
        <v>21551.65</v>
      </c>
      <c r="K425" s="178">
        <v>21551.7</v>
      </c>
      <c r="L425" s="160" t="s">
        <v>519</v>
      </c>
      <c r="M425" s="91" t="s">
        <v>394</v>
      </c>
    </row>
    <row r="426" spans="1:13" ht="165.75">
      <c r="A426" s="210">
        <v>105</v>
      </c>
      <c r="B426" s="100" t="s">
        <v>1118</v>
      </c>
      <c r="C426" s="178">
        <v>240292.9</v>
      </c>
      <c r="D426" s="178">
        <v>237034.649</v>
      </c>
      <c r="E426" s="174">
        <v>0</v>
      </c>
      <c r="F426" s="174">
        <v>0</v>
      </c>
      <c r="G426" s="174">
        <v>0</v>
      </c>
      <c r="H426" s="174">
        <v>0</v>
      </c>
      <c r="I426" s="178">
        <v>240292.9</v>
      </c>
      <c r="J426" s="178">
        <v>237034.649</v>
      </c>
      <c r="K426" s="174">
        <v>237034.6</v>
      </c>
      <c r="L426" s="160" t="s">
        <v>519</v>
      </c>
      <c r="M426" s="91" t="s">
        <v>394</v>
      </c>
    </row>
    <row r="427" spans="1:13" ht="63.75">
      <c r="A427" s="210"/>
      <c r="B427" s="101" t="s">
        <v>1659</v>
      </c>
      <c r="C427" s="178"/>
      <c r="D427" s="178"/>
      <c r="E427" s="174"/>
      <c r="F427" s="174"/>
      <c r="G427" s="174"/>
      <c r="H427" s="174"/>
      <c r="I427" s="178"/>
      <c r="J427" s="178"/>
      <c r="K427" s="174"/>
      <c r="L427" s="160"/>
      <c r="M427" s="91"/>
    </row>
    <row r="428" spans="1:13" ht="114.75">
      <c r="A428" s="210">
        <v>106</v>
      </c>
      <c r="B428" s="100" t="s">
        <v>1119</v>
      </c>
      <c r="C428" s="178">
        <v>202538.4</v>
      </c>
      <c r="D428" s="178">
        <v>202111.182</v>
      </c>
      <c r="E428" s="174">
        <v>0</v>
      </c>
      <c r="F428" s="174">
        <v>0</v>
      </c>
      <c r="G428" s="174">
        <v>0</v>
      </c>
      <c r="H428" s="174">
        <v>0</v>
      </c>
      <c r="I428" s="178">
        <v>202538.4</v>
      </c>
      <c r="J428" s="178">
        <v>202111.182</v>
      </c>
      <c r="K428" s="174">
        <v>202111.182</v>
      </c>
      <c r="L428" s="160" t="s">
        <v>519</v>
      </c>
      <c r="M428" s="91" t="s">
        <v>394</v>
      </c>
    </row>
    <row r="429" spans="1:13" ht="102">
      <c r="A429" s="210">
        <v>107</v>
      </c>
      <c r="B429" s="100" t="s">
        <v>1120</v>
      </c>
      <c r="C429" s="178">
        <v>1457.3</v>
      </c>
      <c r="D429" s="178">
        <v>1457.233</v>
      </c>
      <c r="E429" s="174">
        <v>0</v>
      </c>
      <c r="F429" s="174">
        <v>0</v>
      </c>
      <c r="G429" s="174">
        <v>0</v>
      </c>
      <c r="H429" s="174">
        <v>0</v>
      </c>
      <c r="I429" s="178">
        <v>1457.3</v>
      </c>
      <c r="J429" s="178">
        <v>1457.233</v>
      </c>
      <c r="K429" s="174">
        <v>1457.233</v>
      </c>
      <c r="L429" s="160" t="s">
        <v>519</v>
      </c>
      <c r="M429" s="91" t="s">
        <v>394</v>
      </c>
    </row>
    <row r="430" spans="1:13" ht="89.25">
      <c r="A430" s="210">
        <v>108</v>
      </c>
      <c r="B430" s="100" t="s">
        <v>1121</v>
      </c>
      <c r="C430" s="178">
        <v>65331.9</v>
      </c>
      <c r="D430" s="178">
        <v>64569.097</v>
      </c>
      <c r="E430" s="174">
        <v>0</v>
      </c>
      <c r="F430" s="174">
        <v>0</v>
      </c>
      <c r="G430" s="174">
        <v>0</v>
      </c>
      <c r="H430" s="174">
        <v>0</v>
      </c>
      <c r="I430" s="178">
        <v>65331.9</v>
      </c>
      <c r="J430" s="178">
        <v>64569.097</v>
      </c>
      <c r="K430" s="174">
        <v>64269.097</v>
      </c>
      <c r="L430" s="160" t="s">
        <v>519</v>
      </c>
      <c r="M430" s="91" t="s">
        <v>394</v>
      </c>
    </row>
    <row r="431" spans="1:13" ht="76.5">
      <c r="A431" s="210">
        <v>109</v>
      </c>
      <c r="B431" s="100" t="s">
        <v>1122</v>
      </c>
      <c r="C431" s="178">
        <v>44871.5</v>
      </c>
      <c r="D431" s="178">
        <v>44871.38</v>
      </c>
      <c r="E431" s="174">
        <v>0</v>
      </c>
      <c r="F431" s="174">
        <v>0</v>
      </c>
      <c r="G431" s="174">
        <v>0</v>
      </c>
      <c r="H431" s="174">
        <v>0</v>
      </c>
      <c r="I431" s="178">
        <v>44871.5</v>
      </c>
      <c r="J431" s="178">
        <v>44871.38</v>
      </c>
      <c r="K431" s="174">
        <v>44871.38</v>
      </c>
      <c r="L431" s="160" t="s">
        <v>519</v>
      </c>
      <c r="M431" s="91" t="s">
        <v>394</v>
      </c>
    </row>
    <row r="432" spans="1:13" ht="63.75">
      <c r="A432" s="210"/>
      <c r="B432" s="101" t="s">
        <v>1123</v>
      </c>
      <c r="C432" s="178"/>
      <c r="D432" s="178"/>
      <c r="E432" s="174"/>
      <c r="F432" s="174"/>
      <c r="G432" s="174"/>
      <c r="H432" s="174"/>
      <c r="I432" s="178"/>
      <c r="J432" s="178"/>
      <c r="K432" s="174"/>
      <c r="L432" s="160"/>
      <c r="M432" s="91"/>
    </row>
    <row r="433" spans="1:13" ht="178.5">
      <c r="A433" s="210"/>
      <c r="B433" s="100" t="s">
        <v>1109</v>
      </c>
      <c r="C433" s="178"/>
      <c r="D433" s="178"/>
      <c r="E433" s="174"/>
      <c r="F433" s="174"/>
      <c r="G433" s="174"/>
      <c r="H433" s="174"/>
      <c r="I433" s="178"/>
      <c r="J433" s="178"/>
      <c r="K433" s="174"/>
      <c r="L433" s="160"/>
      <c r="M433" s="91"/>
    </row>
    <row r="434" spans="1:13" ht="63.75">
      <c r="A434" s="210">
        <v>110</v>
      </c>
      <c r="B434" s="100" t="s">
        <v>1124</v>
      </c>
      <c r="C434" s="178">
        <v>19814.2</v>
      </c>
      <c r="D434" s="178">
        <v>19814.09</v>
      </c>
      <c r="E434" s="174">
        <v>0</v>
      </c>
      <c r="F434" s="174">
        <v>0</v>
      </c>
      <c r="G434" s="174">
        <v>0</v>
      </c>
      <c r="H434" s="174">
        <v>0</v>
      </c>
      <c r="I434" s="178">
        <v>19814.2</v>
      </c>
      <c r="J434" s="178">
        <v>19814.09</v>
      </c>
      <c r="K434" s="174">
        <v>19814.09</v>
      </c>
      <c r="L434" s="160" t="s">
        <v>519</v>
      </c>
      <c r="M434" s="91" t="s">
        <v>394</v>
      </c>
    </row>
    <row r="435" spans="1:13" ht="76.5">
      <c r="A435" s="210"/>
      <c r="B435" s="101" t="s">
        <v>1125</v>
      </c>
      <c r="C435" s="178"/>
      <c r="D435" s="178"/>
      <c r="E435" s="174"/>
      <c r="F435" s="174"/>
      <c r="G435" s="174"/>
      <c r="H435" s="174"/>
      <c r="I435" s="178"/>
      <c r="J435" s="178"/>
      <c r="K435" s="174"/>
      <c r="L435" s="160"/>
      <c r="M435" s="91"/>
    </row>
    <row r="436" spans="1:13" ht="114.75">
      <c r="A436" s="210">
        <v>111</v>
      </c>
      <c r="B436" s="100" t="s">
        <v>1126</v>
      </c>
      <c r="C436" s="178">
        <v>130890.3</v>
      </c>
      <c r="D436" s="178">
        <v>130890.26</v>
      </c>
      <c r="E436" s="174">
        <v>0</v>
      </c>
      <c r="F436" s="174">
        <v>0</v>
      </c>
      <c r="G436" s="174">
        <v>0</v>
      </c>
      <c r="H436" s="174">
        <v>0</v>
      </c>
      <c r="I436" s="178">
        <v>130890.3</v>
      </c>
      <c r="J436" s="178">
        <v>130890.26</v>
      </c>
      <c r="K436" s="174">
        <v>130890.26</v>
      </c>
      <c r="L436" s="160" t="s">
        <v>519</v>
      </c>
      <c r="M436" s="91" t="s">
        <v>394</v>
      </c>
    </row>
    <row r="437" spans="1:13" ht="127.5">
      <c r="A437" s="210">
        <v>112</v>
      </c>
      <c r="B437" s="100" t="s">
        <v>1127</v>
      </c>
      <c r="C437" s="178">
        <v>77757.5</v>
      </c>
      <c r="D437" s="178">
        <v>77757.429</v>
      </c>
      <c r="E437" s="174">
        <v>0</v>
      </c>
      <c r="F437" s="174">
        <v>0</v>
      </c>
      <c r="G437" s="174">
        <v>0</v>
      </c>
      <c r="H437" s="174">
        <v>0</v>
      </c>
      <c r="I437" s="178">
        <v>77757.5</v>
      </c>
      <c r="J437" s="178">
        <v>77757.429</v>
      </c>
      <c r="K437" s="174">
        <v>77757.429</v>
      </c>
      <c r="L437" s="160" t="s">
        <v>519</v>
      </c>
      <c r="M437" s="91" t="s">
        <v>394</v>
      </c>
    </row>
    <row r="438" spans="1:13" ht="127.5">
      <c r="A438" s="210">
        <v>113</v>
      </c>
      <c r="B438" s="48" t="s">
        <v>1128</v>
      </c>
      <c r="C438" s="178">
        <v>1264.2</v>
      </c>
      <c r="D438" s="178">
        <v>1264.138</v>
      </c>
      <c r="E438" s="178">
        <v>0</v>
      </c>
      <c r="F438" s="178">
        <v>0</v>
      </c>
      <c r="G438" s="178">
        <v>0</v>
      </c>
      <c r="H438" s="178">
        <v>0</v>
      </c>
      <c r="I438" s="178">
        <v>1264.2</v>
      </c>
      <c r="J438" s="178">
        <v>1264.138</v>
      </c>
      <c r="K438" s="178">
        <v>1264.138</v>
      </c>
      <c r="L438" s="160" t="s">
        <v>519</v>
      </c>
      <c r="M438" s="91" t="s">
        <v>394</v>
      </c>
    </row>
    <row r="439" spans="1:13" ht="127.5">
      <c r="A439" s="210">
        <v>114</v>
      </c>
      <c r="B439" s="100" t="s">
        <v>1129</v>
      </c>
      <c r="C439" s="178">
        <v>1924</v>
      </c>
      <c r="D439" s="178">
        <v>1924</v>
      </c>
      <c r="E439" s="174">
        <v>0</v>
      </c>
      <c r="F439" s="174">
        <v>0</v>
      </c>
      <c r="G439" s="174">
        <v>0</v>
      </c>
      <c r="H439" s="174">
        <v>0</v>
      </c>
      <c r="I439" s="178">
        <v>1924</v>
      </c>
      <c r="J439" s="178">
        <v>1924</v>
      </c>
      <c r="K439" s="174">
        <v>1924</v>
      </c>
      <c r="L439" s="160" t="s">
        <v>519</v>
      </c>
      <c r="M439" s="91" t="s">
        <v>394</v>
      </c>
    </row>
    <row r="440" spans="1:13" ht="127.5">
      <c r="A440" s="210">
        <v>115</v>
      </c>
      <c r="B440" s="100" t="s">
        <v>1130</v>
      </c>
      <c r="C440" s="178">
        <v>3575.2</v>
      </c>
      <c r="D440" s="178">
        <v>3575.191</v>
      </c>
      <c r="E440" s="174">
        <v>0</v>
      </c>
      <c r="F440" s="174">
        <v>0</v>
      </c>
      <c r="G440" s="174">
        <v>0</v>
      </c>
      <c r="H440" s="174">
        <v>0</v>
      </c>
      <c r="I440" s="178">
        <v>3575.2</v>
      </c>
      <c r="J440" s="178">
        <v>3575.191</v>
      </c>
      <c r="K440" s="174">
        <v>3575.191</v>
      </c>
      <c r="L440" s="160" t="s">
        <v>519</v>
      </c>
      <c r="M440" s="91" t="s">
        <v>394</v>
      </c>
    </row>
    <row r="441" spans="1:13" ht="63.75">
      <c r="A441" s="210"/>
      <c r="B441" s="101" t="s">
        <v>1131</v>
      </c>
      <c r="C441" s="178"/>
      <c r="D441" s="178"/>
      <c r="E441" s="174"/>
      <c r="F441" s="174"/>
      <c r="G441" s="174"/>
      <c r="H441" s="174"/>
      <c r="I441" s="178"/>
      <c r="J441" s="178"/>
      <c r="K441" s="174"/>
      <c r="L441" s="160"/>
      <c r="M441" s="91"/>
    </row>
    <row r="442" spans="1:13" ht="216.75">
      <c r="A442" s="210">
        <v>116</v>
      </c>
      <c r="B442" s="100" t="s">
        <v>1132</v>
      </c>
      <c r="C442" s="178">
        <v>6990</v>
      </c>
      <c r="D442" s="178">
        <v>6990</v>
      </c>
      <c r="E442" s="174">
        <v>0</v>
      </c>
      <c r="F442" s="174">
        <v>0</v>
      </c>
      <c r="G442" s="174">
        <v>0</v>
      </c>
      <c r="H442" s="174">
        <v>0</v>
      </c>
      <c r="I442" s="178">
        <v>6990</v>
      </c>
      <c r="J442" s="178">
        <v>6990</v>
      </c>
      <c r="K442" s="174">
        <v>6990</v>
      </c>
      <c r="L442" s="160" t="s">
        <v>519</v>
      </c>
      <c r="M442" s="91" t="s">
        <v>394</v>
      </c>
    </row>
    <row r="443" spans="1:13" s="95" customFormat="1" ht="51">
      <c r="A443" s="212" t="s">
        <v>524</v>
      </c>
      <c r="B443" s="102" t="s">
        <v>1133</v>
      </c>
      <c r="C443" s="179">
        <f aca="true" t="shared" si="51" ref="C443:K443">SUM(C444:C739)</f>
        <v>520708.3999999999</v>
      </c>
      <c r="D443" s="179">
        <f t="shared" si="51"/>
        <v>506491.89199999993</v>
      </c>
      <c r="E443" s="173">
        <f t="shared" si="51"/>
        <v>0</v>
      </c>
      <c r="F443" s="173">
        <f t="shared" si="51"/>
        <v>0</v>
      </c>
      <c r="G443" s="173">
        <f t="shared" si="51"/>
        <v>0</v>
      </c>
      <c r="H443" s="173">
        <f t="shared" si="51"/>
        <v>0</v>
      </c>
      <c r="I443" s="179">
        <f t="shared" si="51"/>
        <v>520708.3999999999</v>
      </c>
      <c r="J443" s="179">
        <f t="shared" si="51"/>
        <v>506491.89199999993</v>
      </c>
      <c r="K443" s="173">
        <f t="shared" si="51"/>
        <v>506491.89199999993</v>
      </c>
      <c r="L443" s="196"/>
      <c r="M443" s="90" t="s">
        <v>525</v>
      </c>
    </row>
    <row r="444" spans="1:13" ht="63.75">
      <c r="A444" s="210"/>
      <c r="B444" s="100" t="s">
        <v>1134</v>
      </c>
      <c r="C444" s="178"/>
      <c r="D444" s="178"/>
      <c r="E444" s="174"/>
      <c r="F444" s="174"/>
      <c r="G444" s="174"/>
      <c r="H444" s="174"/>
      <c r="I444" s="178"/>
      <c r="J444" s="178"/>
      <c r="K444" s="174"/>
      <c r="L444" s="160"/>
      <c r="M444" s="91"/>
    </row>
    <row r="445" spans="1:13" ht="165.75">
      <c r="A445" s="210">
        <v>1</v>
      </c>
      <c r="B445" s="110" t="s">
        <v>1135</v>
      </c>
      <c r="C445" s="178">
        <v>2550</v>
      </c>
      <c r="D445" s="178">
        <v>2550</v>
      </c>
      <c r="E445" s="178">
        <v>0</v>
      </c>
      <c r="F445" s="178">
        <v>0</v>
      </c>
      <c r="G445" s="178">
        <v>0</v>
      </c>
      <c r="H445" s="178">
        <v>0</v>
      </c>
      <c r="I445" s="178">
        <v>2550</v>
      </c>
      <c r="J445" s="178">
        <v>2550</v>
      </c>
      <c r="K445" s="178">
        <v>2550</v>
      </c>
      <c r="L445" s="160"/>
      <c r="M445" s="91" t="s">
        <v>342</v>
      </c>
    </row>
    <row r="446" spans="1:13" ht="114.75">
      <c r="A446" s="210">
        <v>2</v>
      </c>
      <c r="B446" s="103" t="s">
        <v>1136</v>
      </c>
      <c r="C446" s="178">
        <v>7497.1</v>
      </c>
      <c r="D446" s="178">
        <v>7497.027</v>
      </c>
      <c r="E446" s="174">
        <v>0</v>
      </c>
      <c r="F446" s="174">
        <v>0</v>
      </c>
      <c r="G446" s="174">
        <v>0</v>
      </c>
      <c r="H446" s="174">
        <v>0</v>
      </c>
      <c r="I446" s="178">
        <v>7497.1</v>
      </c>
      <c r="J446" s="178">
        <v>7497.027</v>
      </c>
      <c r="K446" s="174">
        <v>7497.027</v>
      </c>
      <c r="L446" s="160"/>
      <c r="M446" s="91" t="s">
        <v>342</v>
      </c>
    </row>
    <row r="447" spans="1:13" ht="178.5">
      <c r="A447" s="210">
        <v>3</v>
      </c>
      <c r="B447" s="103" t="s">
        <v>1137</v>
      </c>
      <c r="C447" s="178">
        <v>16800</v>
      </c>
      <c r="D447" s="178">
        <v>16800</v>
      </c>
      <c r="E447" s="174">
        <v>0</v>
      </c>
      <c r="F447" s="174">
        <v>0</v>
      </c>
      <c r="G447" s="174">
        <v>0</v>
      </c>
      <c r="H447" s="174">
        <v>0</v>
      </c>
      <c r="I447" s="178">
        <v>16800</v>
      </c>
      <c r="J447" s="178">
        <v>16800</v>
      </c>
      <c r="K447" s="174">
        <v>16800</v>
      </c>
      <c r="L447" s="160"/>
      <c r="M447" s="91" t="s">
        <v>342</v>
      </c>
    </row>
    <row r="448" spans="1:13" ht="89.25">
      <c r="A448" s="210">
        <v>4</v>
      </c>
      <c r="B448" s="103" t="s">
        <v>1138</v>
      </c>
      <c r="C448" s="178">
        <v>4060</v>
      </c>
      <c r="D448" s="178">
        <v>4059.928</v>
      </c>
      <c r="E448" s="174">
        <v>0</v>
      </c>
      <c r="F448" s="174">
        <v>0</v>
      </c>
      <c r="G448" s="174">
        <v>0</v>
      </c>
      <c r="H448" s="174">
        <v>0</v>
      </c>
      <c r="I448" s="178">
        <v>4060</v>
      </c>
      <c r="J448" s="178">
        <v>4059.928</v>
      </c>
      <c r="K448" s="174">
        <v>4059.928</v>
      </c>
      <c r="L448" s="160"/>
      <c r="M448" s="91" t="s">
        <v>342</v>
      </c>
    </row>
    <row r="449" spans="1:13" ht="140.25">
      <c r="A449" s="210">
        <v>5</v>
      </c>
      <c r="B449" s="103" t="s">
        <v>1139</v>
      </c>
      <c r="C449" s="178">
        <v>20484.2</v>
      </c>
      <c r="D449" s="178">
        <v>20484.184</v>
      </c>
      <c r="E449" s="174">
        <v>0</v>
      </c>
      <c r="F449" s="174">
        <v>0</v>
      </c>
      <c r="G449" s="174">
        <v>0</v>
      </c>
      <c r="H449" s="174">
        <v>0</v>
      </c>
      <c r="I449" s="178">
        <v>20484.2</v>
      </c>
      <c r="J449" s="178">
        <v>20484.184</v>
      </c>
      <c r="K449" s="174">
        <v>20484.184</v>
      </c>
      <c r="L449" s="160"/>
      <c r="M449" s="91" t="s">
        <v>342</v>
      </c>
    </row>
    <row r="450" spans="1:13" ht="409.5">
      <c r="A450" s="210">
        <v>6</v>
      </c>
      <c r="B450" s="103" t="s">
        <v>1140</v>
      </c>
      <c r="C450" s="178">
        <v>11067.6</v>
      </c>
      <c r="D450" s="178">
        <v>11067.6</v>
      </c>
      <c r="E450" s="174">
        <v>0</v>
      </c>
      <c r="F450" s="174">
        <v>0</v>
      </c>
      <c r="G450" s="174">
        <v>0</v>
      </c>
      <c r="H450" s="174">
        <v>0</v>
      </c>
      <c r="I450" s="178">
        <v>11067.6</v>
      </c>
      <c r="J450" s="178">
        <v>11067.6</v>
      </c>
      <c r="K450" s="174">
        <v>11067.6</v>
      </c>
      <c r="L450" s="160"/>
      <c r="M450" s="91" t="s">
        <v>342</v>
      </c>
    </row>
    <row r="451" spans="1:13" ht="178.5">
      <c r="A451" s="210">
        <v>7</v>
      </c>
      <c r="B451" s="103" t="s">
        <v>1141</v>
      </c>
      <c r="C451" s="178">
        <v>5940</v>
      </c>
      <c r="D451" s="178">
        <v>5940</v>
      </c>
      <c r="E451" s="174">
        <v>0</v>
      </c>
      <c r="F451" s="174">
        <v>0</v>
      </c>
      <c r="G451" s="174">
        <v>0</v>
      </c>
      <c r="H451" s="174">
        <v>0</v>
      </c>
      <c r="I451" s="178">
        <v>5940</v>
      </c>
      <c r="J451" s="178">
        <v>5940</v>
      </c>
      <c r="K451" s="174">
        <v>5940</v>
      </c>
      <c r="L451" s="160"/>
      <c r="M451" s="91" t="s">
        <v>342</v>
      </c>
    </row>
    <row r="452" spans="1:13" ht="204">
      <c r="A452" s="210">
        <v>8</v>
      </c>
      <c r="B452" s="103" t="s">
        <v>1142</v>
      </c>
      <c r="C452" s="178">
        <v>5120.4</v>
      </c>
      <c r="D452" s="178">
        <v>5120.4</v>
      </c>
      <c r="E452" s="174">
        <v>0</v>
      </c>
      <c r="F452" s="174">
        <v>0</v>
      </c>
      <c r="G452" s="174">
        <v>0</v>
      </c>
      <c r="H452" s="174">
        <v>0</v>
      </c>
      <c r="I452" s="178">
        <v>5120.4</v>
      </c>
      <c r="J452" s="178">
        <v>5120.4</v>
      </c>
      <c r="K452" s="174">
        <v>5120.4</v>
      </c>
      <c r="L452" s="160"/>
      <c r="M452" s="91" t="s">
        <v>342</v>
      </c>
    </row>
    <row r="453" spans="1:13" ht="165.75">
      <c r="A453" s="210">
        <v>9</v>
      </c>
      <c r="B453" s="103" t="s">
        <v>1143</v>
      </c>
      <c r="C453" s="178">
        <v>6303</v>
      </c>
      <c r="D453" s="178">
        <v>6303</v>
      </c>
      <c r="E453" s="174">
        <v>0</v>
      </c>
      <c r="F453" s="174">
        <v>0</v>
      </c>
      <c r="G453" s="174">
        <v>0</v>
      </c>
      <c r="H453" s="174">
        <v>0</v>
      </c>
      <c r="I453" s="178">
        <v>6303</v>
      </c>
      <c r="J453" s="178">
        <v>6303</v>
      </c>
      <c r="K453" s="174">
        <v>6303</v>
      </c>
      <c r="L453" s="160"/>
      <c r="M453" s="91" t="s">
        <v>342</v>
      </c>
    </row>
    <row r="454" spans="1:13" ht="178.5">
      <c r="A454" s="210">
        <v>10</v>
      </c>
      <c r="B454" s="103" t="s">
        <v>1144</v>
      </c>
      <c r="C454" s="178">
        <v>6849</v>
      </c>
      <c r="D454" s="178">
        <v>6849</v>
      </c>
      <c r="E454" s="174">
        <v>0</v>
      </c>
      <c r="F454" s="174">
        <v>0</v>
      </c>
      <c r="G454" s="174">
        <v>0</v>
      </c>
      <c r="H454" s="174">
        <v>0</v>
      </c>
      <c r="I454" s="178">
        <v>6849</v>
      </c>
      <c r="J454" s="178">
        <v>6849</v>
      </c>
      <c r="K454" s="174">
        <v>6849</v>
      </c>
      <c r="L454" s="160"/>
      <c r="M454" s="91" t="s">
        <v>342</v>
      </c>
    </row>
    <row r="455" spans="1:13" ht="165.75">
      <c r="A455" s="210">
        <v>11</v>
      </c>
      <c r="B455" s="103" t="s">
        <v>1145</v>
      </c>
      <c r="C455" s="178">
        <v>2880</v>
      </c>
      <c r="D455" s="178">
        <v>2880</v>
      </c>
      <c r="E455" s="174">
        <v>0</v>
      </c>
      <c r="F455" s="174">
        <v>0</v>
      </c>
      <c r="G455" s="174">
        <v>0</v>
      </c>
      <c r="H455" s="174">
        <v>0</v>
      </c>
      <c r="I455" s="178">
        <v>2880</v>
      </c>
      <c r="J455" s="178">
        <v>2880</v>
      </c>
      <c r="K455" s="174">
        <v>2880</v>
      </c>
      <c r="L455" s="160"/>
      <c r="M455" s="91" t="s">
        <v>342</v>
      </c>
    </row>
    <row r="456" spans="1:13" ht="140.25">
      <c r="A456" s="210">
        <v>12</v>
      </c>
      <c r="B456" s="103" t="s">
        <v>1146</v>
      </c>
      <c r="C456" s="178">
        <v>1380</v>
      </c>
      <c r="D456" s="178">
        <v>1380</v>
      </c>
      <c r="E456" s="174">
        <v>0</v>
      </c>
      <c r="F456" s="174">
        <v>0</v>
      </c>
      <c r="G456" s="174">
        <v>0</v>
      </c>
      <c r="H456" s="174">
        <v>0</v>
      </c>
      <c r="I456" s="178">
        <v>1380</v>
      </c>
      <c r="J456" s="178">
        <v>1380</v>
      </c>
      <c r="K456" s="174">
        <v>1380</v>
      </c>
      <c r="L456" s="160"/>
      <c r="M456" s="91" t="s">
        <v>342</v>
      </c>
    </row>
    <row r="457" spans="1:13" ht="102">
      <c r="A457" s="210">
        <v>13</v>
      </c>
      <c r="B457" s="103" t="s">
        <v>526</v>
      </c>
      <c r="C457" s="178">
        <v>2875.3</v>
      </c>
      <c r="D457" s="178">
        <v>2012</v>
      </c>
      <c r="E457" s="174">
        <v>0</v>
      </c>
      <c r="F457" s="174">
        <v>0</v>
      </c>
      <c r="G457" s="174">
        <v>0</v>
      </c>
      <c r="H457" s="174">
        <v>0</v>
      </c>
      <c r="I457" s="178">
        <v>2875.3</v>
      </c>
      <c r="J457" s="178">
        <v>2012</v>
      </c>
      <c r="K457" s="174">
        <v>2012</v>
      </c>
      <c r="L457" s="160"/>
      <c r="M457" s="91" t="s">
        <v>527</v>
      </c>
    </row>
    <row r="458" spans="1:13" ht="140.25">
      <c r="A458" s="210">
        <v>14</v>
      </c>
      <c r="B458" s="103" t="s">
        <v>528</v>
      </c>
      <c r="C458" s="178">
        <v>2190.3</v>
      </c>
      <c r="D458" s="178">
        <v>2110.025</v>
      </c>
      <c r="E458" s="174">
        <v>0</v>
      </c>
      <c r="F458" s="174">
        <v>0</v>
      </c>
      <c r="G458" s="174">
        <v>0</v>
      </c>
      <c r="H458" s="174">
        <v>0</v>
      </c>
      <c r="I458" s="178">
        <v>2190.3</v>
      </c>
      <c r="J458" s="178">
        <v>2110.025</v>
      </c>
      <c r="K458" s="174">
        <v>2110.025</v>
      </c>
      <c r="L458" s="160"/>
      <c r="M458" s="91" t="s">
        <v>527</v>
      </c>
    </row>
    <row r="459" spans="1:13" ht="63.75">
      <c r="A459" s="210"/>
      <c r="B459" s="109" t="s">
        <v>1147</v>
      </c>
      <c r="C459" s="178"/>
      <c r="D459" s="178"/>
      <c r="E459" s="174"/>
      <c r="F459" s="174"/>
      <c r="G459" s="174"/>
      <c r="H459" s="174"/>
      <c r="I459" s="178"/>
      <c r="J459" s="178"/>
      <c r="K459" s="174"/>
      <c r="L459" s="160"/>
      <c r="M459" s="91"/>
    </row>
    <row r="460" spans="1:13" ht="102">
      <c r="A460" s="210">
        <v>15</v>
      </c>
      <c r="B460" s="103" t="s">
        <v>1148</v>
      </c>
      <c r="C460" s="178">
        <v>3734.9</v>
      </c>
      <c r="D460" s="178">
        <v>3296.203</v>
      </c>
      <c r="E460" s="174">
        <v>0</v>
      </c>
      <c r="F460" s="174">
        <v>0</v>
      </c>
      <c r="G460" s="174">
        <v>0</v>
      </c>
      <c r="H460" s="174">
        <v>0</v>
      </c>
      <c r="I460" s="178">
        <v>3734.9</v>
      </c>
      <c r="J460" s="178">
        <v>3296.203</v>
      </c>
      <c r="K460" s="174">
        <v>3296.203</v>
      </c>
      <c r="L460" s="160"/>
      <c r="M460" s="91" t="s">
        <v>527</v>
      </c>
    </row>
    <row r="461" spans="1:13" ht="102">
      <c r="A461" s="210">
        <v>16</v>
      </c>
      <c r="B461" s="103" t="s">
        <v>1149</v>
      </c>
      <c r="C461" s="178">
        <v>2721.7</v>
      </c>
      <c r="D461" s="178">
        <v>2393.463</v>
      </c>
      <c r="E461" s="174">
        <v>0</v>
      </c>
      <c r="F461" s="174">
        <v>0</v>
      </c>
      <c r="G461" s="174">
        <v>0</v>
      </c>
      <c r="H461" s="174">
        <v>0</v>
      </c>
      <c r="I461" s="178">
        <v>2721.7</v>
      </c>
      <c r="J461" s="178">
        <v>2393.463</v>
      </c>
      <c r="K461" s="174">
        <v>2393.463</v>
      </c>
      <c r="L461" s="160"/>
      <c r="M461" s="91" t="s">
        <v>527</v>
      </c>
    </row>
    <row r="462" spans="1:13" ht="102">
      <c r="A462" s="210">
        <v>17</v>
      </c>
      <c r="B462" s="103" t="s">
        <v>1150</v>
      </c>
      <c r="C462" s="178">
        <v>568.9</v>
      </c>
      <c r="D462" s="178">
        <v>0</v>
      </c>
      <c r="E462" s="174">
        <v>0</v>
      </c>
      <c r="F462" s="174">
        <v>0</v>
      </c>
      <c r="G462" s="174">
        <v>0</v>
      </c>
      <c r="H462" s="174">
        <v>0</v>
      </c>
      <c r="I462" s="178">
        <v>568.9</v>
      </c>
      <c r="J462" s="178">
        <v>0</v>
      </c>
      <c r="K462" s="174">
        <v>0</v>
      </c>
      <c r="L462" s="160"/>
      <c r="M462" s="91" t="s">
        <v>529</v>
      </c>
    </row>
    <row r="463" spans="1:13" ht="102">
      <c r="A463" s="210">
        <v>18</v>
      </c>
      <c r="B463" s="103" t="s">
        <v>1151</v>
      </c>
      <c r="C463" s="178">
        <v>1250.9</v>
      </c>
      <c r="D463" s="178">
        <v>1124.248</v>
      </c>
      <c r="E463" s="174">
        <v>0</v>
      </c>
      <c r="F463" s="174">
        <v>0</v>
      </c>
      <c r="G463" s="174">
        <v>0</v>
      </c>
      <c r="H463" s="174">
        <v>0</v>
      </c>
      <c r="I463" s="178">
        <v>1250.9</v>
      </c>
      <c r="J463" s="178">
        <v>1124.248</v>
      </c>
      <c r="K463" s="174">
        <v>1124.248</v>
      </c>
      <c r="L463" s="160"/>
      <c r="M463" s="91" t="s">
        <v>527</v>
      </c>
    </row>
    <row r="464" spans="1:13" ht="153">
      <c r="A464" s="210">
        <v>19</v>
      </c>
      <c r="B464" s="103" t="s">
        <v>1152</v>
      </c>
      <c r="C464" s="178">
        <v>1275.7</v>
      </c>
      <c r="D464" s="178">
        <v>0</v>
      </c>
      <c r="E464" s="174">
        <v>0</v>
      </c>
      <c r="F464" s="174">
        <v>0</v>
      </c>
      <c r="G464" s="174">
        <v>0</v>
      </c>
      <c r="H464" s="174">
        <v>0</v>
      </c>
      <c r="I464" s="178">
        <v>1275.7</v>
      </c>
      <c r="J464" s="178">
        <v>0</v>
      </c>
      <c r="K464" s="174">
        <v>0</v>
      </c>
      <c r="L464" s="160"/>
      <c r="M464" s="91" t="s">
        <v>529</v>
      </c>
    </row>
    <row r="465" spans="1:13" ht="89.25">
      <c r="A465" s="210">
        <v>20</v>
      </c>
      <c r="B465" s="103" t="s">
        <v>1153</v>
      </c>
      <c r="C465" s="178">
        <v>1637.1</v>
      </c>
      <c r="D465" s="178">
        <v>1302.17</v>
      </c>
      <c r="E465" s="174">
        <v>0</v>
      </c>
      <c r="F465" s="174">
        <v>0</v>
      </c>
      <c r="G465" s="174">
        <v>0</v>
      </c>
      <c r="H465" s="174">
        <v>0</v>
      </c>
      <c r="I465" s="178">
        <v>1637.1</v>
      </c>
      <c r="J465" s="178">
        <v>1302.17</v>
      </c>
      <c r="K465" s="174">
        <v>1302.17</v>
      </c>
      <c r="L465" s="160"/>
      <c r="M465" s="91" t="s">
        <v>527</v>
      </c>
    </row>
    <row r="466" spans="1:13" ht="63.75">
      <c r="A466" s="210"/>
      <c r="B466" s="109" t="s">
        <v>1263</v>
      </c>
      <c r="C466" s="178"/>
      <c r="D466" s="178"/>
      <c r="E466" s="174"/>
      <c r="F466" s="174"/>
      <c r="G466" s="174"/>
      <c r="H466" s="174"/>
      <c r="I466" s="178"/>
      <c r="J466" s="178"/>
      <c r="K466" s="174"/>
      <c r="L466" s="160"/>
      <c r="M466" s="91"/>
    </row>
    <row r="467" spans="1:13" ht="127.5">
      <c r="A467" s="210">
        <v>21</v>
      </c>
      <c r="B467" s="103" t="s">
        <v>1154</v>
      </c>
      <c r="C467" s="178">
        <v>376.2</v>
      </c>
      <c r="D467" s="178">
        <v>376.173</v>
      </c>
      <c r="E467" s="174">
        <v>0</v>
      </c>
      <c r="F467" s="174">
        <v>0</v>
      </c>
      <c r="G467" s="174">
        <v>0</v>
      </c>
      <c r="H467" s="174">
        <v>0</v>
      </c>
      <c r="I467" s="178">
        <v>376.2</v>
      </c>
      <c r="J467" s="178">
        <v>376.173</v>
      </c>
      <c r="K467" s="174">
        <v>376.173</v>
      </c>
      <c r="L467" s="160"/>
      <c r="M467" s="91" t="s">
        <v>342</v>
      </c>
    </row>
    <row r="468" spans="1:13" ht="140.25">
      <c r="A468" s="210">
        <v>22</v>
      </c>
      <c r="B468" s="103" t="s">
        <v>1155</v>
      </c>
      <c r="C468" s="178">
        <v>889.1</v>
      </c>
      <c r="D468" s="178">
        <v>889.007</v>
      </c>
      <c r="E468" s="174">
        <v>0</v>
      </c>
      <c r="F468" s="174">
        <v>0</v>
      </c>
      <c r="G468" s="174">
        <v>0</v>
      </c>
      <c r="H468" s="174">
        <v>0</v>
      </c>
      <c r="I468" s="178">
        <v>889.1</v>
      </c>
      <c r="J468" s="178">
        <v>889.007</v>
      </c>
      <c r="K468" s="174">
        <v>889.007</v>
      </c>
      <c r="L468" s="160"/>
      <c r="M468" s="91" t="s">
        <v>342</v>
      </c>
    </row>
    <row r="469" spans="1:13" ht="127.5">
      <c r="A469" s="210">
        <v>23</v>
      </c>
      <c r="B469" s="103" t="s">
        <v>1156</v>
      </c>
      <c r="C469" s="178">
        <v>575.8</v>
      </c>
      <c r="D469" s="178">
        <v>575.717</v>
      </c>
      <c r="E469" s="174">
        <v>0</v>
      </c>
      <c r="F469" s="174">
        <v>0</v>
      </c>
      <c r="G469" s="174">
        <v>0</v>
      </c>
      <c r="H469" s="174">
        <v>0</v>
      </c>
      <c r="I469" s="178">
        <v>575.8</v>
      </c>
      <c r="J469" s="178">
        <v>575.717</v>
      </c>
      <c r="K469" s="174">
        <v>575.717</v>
      </c>
      <c r="L469" s="160"/>
      <c r="M469" s="91" t="s">
        <v>342</v>
      </c>
    </row>
    <row r="470" spans="1:13" ht="127.5">
      <c r="A470" s="210">
        <v>24</v>
      </c>
      <c r="B470" s="103" t="s">
        <v>1157</v>
      </c>
      <c r="C470" s="178">
        <v>492.5</v>
      </c>
      <c r="D470" s="178">
        <v>492.472</v>
      </c>
      <c r="E470" s="174">
        <v>0</v>
      </c>
      <c r="F470" s="174">
        <v>0</v>
      </c>
      <c r="G470" s="174">
        <v>0</v>
      </c>
      <c r="H470" s="174">
        <v>0</v>
      </c>
      <c r="I470" s="178">
        <v>492.5</v>
      </c>
      <c r="J470" s="178">
        <v>492.472</v>
      </c>
      <c r="K470" s="174">
        <v>492.472</v>
      </c>
      <c r="L470" s="160"/>
      <c r="M470" s="91" t="s">
        <v>342</v>
      </c>
    </row>
    <row r="471" spans="1:13" ht="127.5">
      <c r="A471" s="210">
        <v>25</v>
      </c>
      <c r="B471" s="103" t="s">
        <v>1158</v>
      </c>
      <c r="C471" s="178">
        <v>710.2</v>
      </c>
      <c r="D471" s="178">
        <v>710.2</v>
      </c>
      <c r="E471" s="174">
        <v>0</v>
      </c>
      <c r="F471" s="174">
        <v>0</v>
      </c>
      <c r="G471" s="174">
        <v>0</v>
      </c>
      <c r="H471" s="174">
        <v>0</v>
      </c>
      <c r="I471" s="178">
        <v>710.2</v>
      </c>
      <c r="J471" s="178">
        <v>710.2</v>
      </c>
      <c r="K471" s="174">
        <v>710.2</v>
      </c>
      <c r="L471" s="160"/>
      <c r="M471" s="91" t="s">
        <v>342</v>
      </c>
    </row>
    <row r="472" spans="1:13" ht="140.25">
      <c r="A472" s="210">
        <v>26</v>
      </c>
      <c r="B472" s="103" t="s">
        <v>1159</v>
      </c>
      <c r="C472" s="178">
        <v>639</v>
      </c>
      <c r="D472" s="178">
        <v>638.95</v>
      </c>
      <c r="E472" s="174">
        <v>0</v>
      </c>
      <c r="F472" s="174">
        <v>0</v>
      </c>
      <c r="G472" s="174">
        <v>0</v>
      </c>
      <c r="H472" s="174">
        <v>0</v>
      </c>
      <c r="I472" s="178">
        <v>639</v>
      </c>
      <c r="J472" s="178">
        <v>638.95</v>
      </c>
      <c r="K472" s="174">
        <v>638.95</v>
      </c>
      <c r="L472" s="160"/>
      <c r="M472" s="91" t="s">
        <v>342</v>
      </c>
    </row>
    <row r="473" spans="1:13" ht="114.75">
      <c r="A473" s="210">
        <v>27</v>
      </c>
      <c r="B473" s="103" t="s">
        <v>1160</v>
      </c>
      <c r="C473" s="178">
        <v>442</v>
      </c>
      <c r="D473" s="178">
        <v>442</v>
      </c>
      <c r="E473" s="174">
        <v>0</v>
      </c>
      <c r="F473" s="174">
        <v>0</v>
      </c>
      <c r="G473" s="174">
        <v>0</v>
      </c>
      <c r="H473" s="174">
        <v>0</v>
      </c>
      <c r="I473" s="178">
        <v>442</v>
      </c>
      <c r="J473" s="178">
        <v>442</v>
      </c>
      <c r="K473" s="174">
        <v>442</v>
      </c>
      <c r="L473" s="160"/>
      <c r="M473" s="91" t="s">
        <v>342</v>
      </c>
    </row>
    <row r="474" spans="1:13" ht="140.25">
      <c r="A474" s="210">
        <v>28</v>
      </c>
      <c r="B474" s="103" t="s">
        <v>1161</v>
      </c>
      <c r="C474" s="178">
        <v>450.5</v>
      </c>
      <c r="D474" s="178">
        <v>450.5</v>
      </c>
      <c r="E474" s="174">
        <v>0</v>
      </c>
      <c r="F474" s="174">
        <v>0</v>
      </c>
      <c r="G474" s="174">
        <v>0</v>
      </c>
      <c r="H474" s="174">
        <v>0</v>
      </c>
      <c r="I474" s="178">
        <v>450.5</v>
      </c>
      <c r="J474" s="178">
        <v>450.5</v>
      </c>
      <c r="K474" s="174">
        <v>450.5</v>
      </c>
      <c r="L474" s="160"/>
      <c r="M474" s="91" t="s">
        <v>342</v>
      </c>
    </row>
    <row r="475" spans="1:13" ht="140.25">
      <c r="A475" s="210">
        <v>29</v>
      </c>
      <c r="B475" s="103" t="s">
        <v>1162</v>
      </c>
      <c r="C475" s="178">
        <v>1109.3</v>
      </c>
      <c r="D475" s="178">
        <v>1109.231</v>
      </c>
      <c r="E475" s="174">
        <v>0</v>
      </c>
      <c r="F475" s="174">
        <v>0</v>
      </c>
      <c r="G475" s="174">
        <v>0</v>
      </c>
      <c r="H475" s="174">
        <v>0</v>
      </c>
      <c r="I475" s="178">
        <v>1109.3</v>
      </c>
      <c r="J475" s="178">
        <v>1109.231</v>
      </c>
      <c r="K475" s="174">
        <v>1109.231</v>
      </c>
      <c r="L475" s="160"/>
      <c r="M475" s="91" t="s">
        <v>342</v>
      </c>
    </row>
    <row r="476" spans="1:13" ht="127.5">
      <c r="A476" s="210">
        <v>30</v>
      </c>
      <c r="B476" s="103" t="s">
        <v>1163</v>
      </c>
      <c r="C476" s="178">
        <v>1152</v>
      </c>
      <c r="D476" s="178">
        <v>1152</v>
      </c>
      <c r="E476" s="174">
        <v>0</v>
      </c>
      <c r="F476" s="174">
        <v>0</v>
      </c>
      <c r="G476" s="174">
        <v>0</v>
      </c>
      <c r="H476" s="174">
        <v>0</v>
      </c>
      <c r="I476" s="178">
        <v>1152</v>
      </c>
      <c r="J476" s="178">
        <v>1152</v>
      </c>
      <c r="K476" s="174">
        <v>1152</v>
      </c>
      <c r="L476" s="160"/>
      <c r="M476" s="91" t="s">
        <v>342</v>
      </c>
    </row>
    <row r="477" spans="1:13" ht="140.25">
      <c r="A477" s="210">
        <v>31</v>
      </c>
      <c r="B477" s="103" t="s">
        <v>1164</v>
      </c>
      <c r="C477" s="178">
        <v>1447.4</v>
      </c>
      <c r="D477" s="178">
        <v>1447.351</v>
      </c>
      <c r="E477" s="174">
        <v>0</v>
      </c>
      <c r="F477" s="174">
        <v>0</v>
      </c>
      <c r="G477" s="174">
        <v>0</v>
      </c>
      <c r="H477" s="174">
        <v>0</v>
      </c>
      <c r="I477" s="178">
        <v>1447.4</v>
      </c>
      <c r="J477" s="178">
        <v>1447.351</v>
      </c>
      <c r="K477" s="174">
        <v>1447.351</v>
      </c>
      <c r="L477" s="160"/>
      <c r="M477" s="91" t="s">
        <v>342</v>
      </c>
    </row>
    <row r="478" spans="1:13" ht="140.25">
      <c r="A478" s="210">
        <v>32</v>
      </c>
      <c r="B478" s="105" t="s">
        <v>1165</v>
      </c>
      <c r="C478" s="178">
        <v>852.5</v>
      </c>
      <c r="D478" s="178">
        <v>852.5</v>
      </c>
      <c r="E478" s="178">
        <v>0</v>
      </c>
      <c r="F478" s="178">
        <v>0</v>
      </c>
      <c r="G478" s="178">
        <v>0</v>
      </c>
      <c r="H478" s="178">
        <v>0</v>
      </c>
      <c r="I478" s="178">
        <v>852.5</v>
      </c>
      <c r="J478" s="178">
        <v>852.5</v>
      </c>
      <c r="K478" s="178">
        <v>852.5</v>
      </c>
      <c r="L478" s="160"/>
      <c r="M478" s="91" t="s">
        <v>342</v>
      </c>
    </row>
    <row r="479" spans="1:13" ht="165.75">
      <c r="A479" s="210">
        <v>33</v>
      </c>
      <c r="B479" s="103" t="s">
        <v>1166</v>
      </c>
      <c r="C479" s="178">
        <v>1738.9</v>
      </c>
      <c r="D479" s="178">
        <v>1738.863</v>
      </c>
      <c r="E479" s="174">
        <v>0</v>
      </c>
      <c r="F479" s="174">
        <v>0</v>
      </c>
      <c r="G479" s="174">
        <v>0</v>
      </c>
      <c r="H479" s="174">
        <v>0</v>
      </c>
      <c r="I479" s="178">
        <v>1738.9</v>
      </c>
      <c r="J479" s="178">
        <v>1738.863</v>
      </c>
      <c r="K479" s="174">
        <v>1738.863</v>
      </c>
      <c r="L479" s="160"/>
      <c r="M479" s="91" t="s">
        <v>342</v>
      </c>
    </row>
    <row r="480" spans="1:13" ht="140.25">
      <c r="A480" s="210">
        <v>34</v>
      </c>
      <c r="B480" s="103" t="s">
        <v>1167</v>
      </c>
      <c r="C480" s="178">
        <v>973.9</v>
      </c>
      <c r="D480" s="178">
        <v>973.846</v>
      </c>
      <c r="E480" s="174">
        <v>0</v>
      </c>
      <c r="F480" s="174">
        <v>0</v>
      </c>
      <c r="G480" s="174">
        <v>0</v>
      </c>
      <c r="H480" s="174">
        <v>0</v>
      </c>
      <c r="I480" s="178">
        <v>973.9</v>
      </c>
      <c r="J480" s="178">
        <v>973.846</v>
      </c>
      <c r="K480" s="174">
        <v>973.846</v>
      </c>
      <c r="L480" s="160"/>
      <c r="M480" s="91" t="s">
        <v>342</v>
      </c>
    </row>
    <row r="481" spans="1:13" ht="140.25">
      <c r="A481" s="210">
        <v>35</v>
      </c>
      <c r="B481" s="103" t="s">
        <v>1168</v>
      </c>
      <c r="C481" s="178">
        <v>1180</v>
      </c>
      <c r="D481" s="178">
        <v>1179.918</v>
      </c>
      <c r="E481" s="174">
        <v>0</v>
      </c>
      <c r="F481" s="174">
        <v>0</v>
      </c>
      <c r="G481" s="174">
        <v>0</v>
      </c>
      <c r="H481" s="174">
        <v>0</v>
      </c>
      <c r="I481" s="178">
        <v>1180</v>
      </c>
      <c r="J481" s="178">
        <v>1179.918</v>
      </c>
      <c r="K481" s="174">
        <v>1179.918</v>
      </c>
      <c r="L481" s="160"/>
      <c r="M481" s="91" t="s">
        <v>342</v>
      </c>
    </row>
    <row r="482" spans="1:13" ht="140.25">
      <c r="A482" s="210">
        <v>36</v>
      </c>
      <c r="B482" s="103" t="s">
        <v>1169</v>
      </c>
      <c r="C482" s="178">
        <v>677.8</v>
      </c>
      <c r="D482" s="178">
        <v>677.719</v>
      </c>
      <c r="E482" s="174">
        <v>0</v>
      </c>
      <c r="F482" s="174">
        <v>0</v>
      </c>
      <c r="G482" s="174">
        <v>0</v>
      </c>
      <c r="H482" s="174">
        <v>0</v>
      </c>
      <c r="I482" s="178">
        <v>677.8</v>
      </c>
      <c r="J482" s="178">
        <v>677.719</v>
      </c>
      <c r="K482" s="174">
        <v>677.719</v>
      </c>
      <c r="L482" s="160"/>
      <c r="M482" s="91" t="s">
        <v>342</v>
      </c>
    </row>
    <row r="483" spans="1:13" ht="127.5">
      <c r="A483" s="210">
        <v>37</v>
      </c>
      <c r="B483" s="103" t="s">
        <v>1170</v>
      </c>
      <c r="C483" s="178">
        <v>2021.7</v>
      </c>
      <c r="D483" s="178">
        <v>2021.622</v>
      </c>
      <c r="E483" s="174">
        <v>0</v>
      </c>
      <c r="F483" s="174">
        <v>0</v>
      </c>
      <c r="G483" s="174">
        <v>0</v>
      </c>
      <c r="H483" s="174">
        <v>0</v>
      </c>
      <c r="I483" s="178">
        <v>2021.7</v>
      </c>
      <c r="J483" s="178">
        <v>2021.622</v>
      </c>
      <c r="K483" s="174">
        <v>2021.622</v>
      </c>
      <c r="L483" s="160"/>
      <c r="M483" s="91" t="s">
        <v>342</v>
      </c>
    </row>
    <row r="484" spans="1:13" ht="140.25">
      <c r="A484" s="210">
        <v>38</v>
      </c>
      <c r="B484" s="103" t="s">
        <v>1171</v>
      </c>
      <c r="C484" s="178">
        <v>1659.4</v>
      </c>
      <c r="D484" s="178">
        <v>1659.34</v>
      </c>
      <c r="E484" s="174">
        <v>0</v>
      </c>
      <c r="F484" s="174">
        <v>0</v>
      </c>
      <c r="G484" s="174">
        <v>0</v>
      </c>
      <c r="H484" s="174">
        <v>0</v>
      </c>
      <c r="I484" s="178">
        <v>1659.4</v>
      </c>
      <c r="J484" s="178">
        <v>1659.34</v>
      </c>
      <c r="K484" s="174">
        <v>1659.34</v>
      </c>
      <c r="L484" s="160"/>
      <c r="M484" s="91" t="s">
        <v>342</v>
      </c>
    </row>
    <row r="485" spans="1:13" ht="153">
      <c r="A485" s="210">
        <v>39</v>
      </c>
      <c r="B485" s="103" t="s">
        <v>283</v>
      </c>
      <c r="C485" s="178">
        <v>1397.7</v>
      </c>
      <c r="D485" s="178">
        <v>1397.601</v>
      </c>
      <c r="E485" s="174">
        <v>0</v>
      </c>
      <c r="F485" s="174">
        <v>0</v>
      </c>
      <c r="G485" s="174">
        <v>0</v>
      </c>
      <c r="H485" s="174">
        <v>0</v>
      </c>
      <c r="I485" s="178">
        <v>1397.7</v>
      </c>
      <c r="J485" s="178">
        <v>1397.601</v>
      </c>
      <c r="K485" s="174">
        <v>1397.601</v>
      </c>
      <c r="L485" s="160"/>
      <c r="M485" s="91" t="s">
        <v>342</v>
      </c>
    </row>
    <row r="486" spans="1:13" ht="127.5">
      <c r="A486" s="210">
        <v>40</v>
      </c>
      <c r="B486" s="103" t="s">
        <v>282</v>
      </c>
      <c r="C486" s="178">
        <v>1491.4</v>
      </c>
      <c r="D486" s="178">
        <v>1491.352</v>
      </c>
      <c r="E486" s="174">
        <v>0</v>
      </c>
      <c r="F486" s="174">
        <v>0</v>
      </c>
      <c r="G486" s="174">
        <v>0</v>
      </c>
      <c r="H486" s="174">
        <v>0</v>
      </c>
      <c r="I486" s="178">
        <v>1491.4</v>
      </c>
      <c r="J486" s="178">
        <v>1491.352</v>
      </c>
      <c r="K486" s="174">
        <v>1491.352</v>
      </c>
      <c r="L486" s="160"/>
      <c r="M486" s="91" t="s">
        <v>342</v>
      </c>
    </row>
    <row r="487" spans="1:13" ht="114.75">
      <c r="A487" s="210">
        <v>41</v>
      </c>
      <c r="B487" s="103" t="s">
        <v>1172</v>
      </c>
      <c r="C487" s="178">
        <v>1934.9</v>
      </c>
      <c r="D487" s="178">
        <v>1934.9</v>
      </c>
      <c r="E487" s="174">
        <v>0</v>
      </c>
      <c r="F487" s="174">
        <v>0</v>
      </c>
      <c r="G487" s="174">
        <v>0</v>
      </c>
      <c r="H487" s="174">
        <v>0</v>
      </c>
      <c r="I487" s="178">
        <v>1934.9</v>
      </c>
      <c r="J487" s="178">
        <v>1934.9</v>
      </c>
      <c r="K487" s="174">
        <v>1934.9</v>
      </c>
      <c r="L487" s="160"/>
      <c r="M487" s="91" t="s">
        <v>342</v>
      </c>
    </row>
    <row r="488" spans="1:13" ht="165.75">
      <c r="A488" s="210">
        <v>42</v>
      </c>
      <c r="B488" s="103" t="s">
        <v>1173</v>
      </c>
      <c r="C488" s="178">
        <v>2458.4</v>
      </c>
      <c r="D488" s="178">
        <v>2458.336</v>
      </c>
      <c r="E488" s="174">
        <v>0</v>
      </c>
      <c r="F488" s="174">
        <v>0</v>
      </c>
      <c r="G488" s="174">
        <v>0</v>
      </c>
      <c r="H488" s="174">
        <v>0</v>
      </c>
      <c r="I488" s="178">
        <v>2458.4</v>
      </c>
      <c r="J488" s="178">
        <v>2458.336</v>
      </c>
      <c r="K488" s="174">
        <v>2458.336</v>
      </c>
      <c r="L488" s="160"/>
      <c r="M488" s="91" t="s">
        <v>342</v>
      </c>
    </row>
    <row r="489" spans="1:13" ht="114.75">
      <c r="A489" s="210">
        <v>43</v>
      </c>
      <c r="B489" s="103" t="s">
        <v>1174</v>
      </c>
      <c r="C489" s="178">
        <v>1838.4</v>
      </c>
      <c r="D489" s="178">
        <v>1838.393</v>
      </c>
      <c r="E489" s="174">
        <v>0</v>
      </c>
      <c r="F489" s="174">
        <v>0</v>
      </c>
      <c r="G489" s="174">
        <v>0</v>
      </c>
      <c r="H489" s="174">
        <v>0</v>
      </c>
      <c r="I489" s="178">
        <v>1838.4</v>
      </c>
      <c r="J489" s="178">
        <v>1838.393</v>
      </c>
      <c r="K489" s="174">
        <v>1838.393</v>
      </c>
      <c r="L489" s="160"/>
      <c r="M489" s="91" t="s">
        <v>342</v>
      </c>
    </row>
    <row r="490" spans="1:13" ht="114.75">
      <c r="A490" s="210">
        <v>44</v>
      </c>
      <c r="B490" s="103" t="s">
        <v>1175</v>
      </c>
      <c r="C490" s="178">
        <v>1865.5</v>
      </c>
      <c r="D490" s="178">
        <v>1865.5</v>
      </c>
      <c r="E490" s="174">
        <v>0</v>
      </c>
      <c r="F490" s="174">
        <v>0</v>
      </c>
      <c r="G490" s="174">
        <v>0</v>
      </c>
      <c r="H490" s="174">
        <v>0</v>
      </c>
      <c r="I490" s="178">
        <v>1865.5</v>
      </c>
      <c r="J490" s="178">
        <v>1865.5</v>
      </c>
      <c r="K490" s="174">
        <v>1865.5</v>
      </c>
      <c r="L490" s="160"/>
      <c r="M490" s="91" t="s">
        <v>342</v>
      </c>
    </row>
    <row r="491" spans="1:13" ht="114.75">
      <c r="A491" s="210">
        <v>45</v>
      </c>
      <c r="B491" s="103" t="s">
        <v>1176</v>
      </c>
      <c r="C491" s="178">
        <v>1807</v>
      </c>
      <c r="D491" s="178">
        <v>1807</v>
      </c>
      <c r="E491" s="174">
        <v>0</v>
      </c>
      <c r="F491" s="174">
        <v>0</v>
      </c>
      <c r="G491" s="174">
        <v>0</v>
      </c>
      <c r="H491" s="174">
        <v>0</v>
      </c>
      <c r="I491" s="178">
        <v>1807</v>
      </c>
      <c r="J491" s="178">
        <v>1807</v>
      </c>
      <c r="K491" s="174">
        <v>1807</v>
      </c>
      <c r="L491" s="160"/>
      <c r="M491" s="91" t="s">
        <v>342</v>
      </c>
    </row>
    <row r="492" spans="1:13" ht="114.75">
      <c r="A492" s="210">
        <v>46</v>
      </c>
      <c r="B492" s="103" t="s">
        <v>1177</v>
      </c>
      <c r="C492" s="178">
        <v>2224</v>
      </c>
      <c r="D492" s="178">
        <v>2224</v>
      </c>
      <c r="E492" s="174">
        <v>0</v>
      </c>
      <c r="F492" s="174">
        <v>0</v>
      </c>
      <c r="G492" s="174">
        <v>0</v>
      </c>
      <c r="H492" s="174">
        <v>0</v>
      </c>
      <c r="I492" s="178">
        <v>2224</v>
      </c>
      <c r="J492" s="178">
        <v>2224</v>
      </c>
      <c r="K492" s="174">
        <v>2224</v>
      </c>
      <c r="L492" s="160"/>
      <c r="M492" s="91" t="s">
        <v>342</v>
      </c>
    </row>
    <row r="493" spans="1:13" ht="114.75">
      <c r="A493" s="210">
        <v>47</v>
      </c>
      <c r="B493" s="103" t="s">
        <v>1178</v>
      </c>
      <c r="C493" s="178">
        <v>2360</v>
      </c>
      <c r="D493" s="178">
        <v>2360</v>
      </c>
      <c r="E493" s="174">
        <v>0</v>
      </c>
      <c r="F493" s="174">
        <v>0</v>
      </c>
      <c r="G493" s="174">
        <v>0</v>
      </c>
      <c r="H493" s="174">
        <v>0</v>
      </c>
      <c r="I493" s="178">
        <v>2360</v>
      </c>
      <c r="J493" s="178">
        <v>2360</v>
      </c>
      <c r="K493" s="174">
        <v>2360</v>
      </c>
      <c r="L493" s="160"/>
      <c r="M493" s="91" t="s">
        <v>342</v>
      </c>
    </row>
    <row r="494" spans="1:13" ht="114.75">
      <c r="A494" s="210">
        <v>48</v>
      </c>
      <c r="B494" s="105" t="s">
        <v>1179</v>
      </c>
      <c r="C494" s="178">
        <v>1400</v>
      </c>
      <c r="D494" s="178">
        <v>1400</v>
      </c>
      <c r="E494" s="178">
        <v>0</v>
      </c>
      <c r="F494" s="178">
        <v>0</v>
      </c>
      <c r="G494" s="178">
        <v>0</v>
      </c>
      <c r="H494" s="178">
        <v>0</v>
      </c>
      <c r="I494" s="178">
        <v>1400</v>
      </c>
      <c r="J494" s="178">
        <v>1400</v>
      </c>
      <c r="K494" s="178">
        <v>1400</v>
      </c>
      <c r="L494" s="160"/>
      <c r="M494" s="91" t="s">
        <v>342</v>
      </c>
    </row>
    <row r="495" spans="1:13" ht="102">
      <c r="A495" s="210">
        <v>49</v>
      </c>
      <c r="B495" s="103" t="s">
        <v>1180</v>
      </c>
      <c r="C495" s="178">
        <v>1390</v>
      </c>
      <c r="D495" s="178">
        <v>1390</v>
      </c>
      <c r="E495" s="174">
        <v>0</v>
      </c>
      <c r="F495" s="174">
        <v>0</v>
      </c>
      <c r="G495" s="174">
        <v>0</v>
      </c>
      <c r="H495" s="174">
        <v>0</v>
      </c>
      <c r="I495" s="178">
        <v>1390</v>
      </c>
      <c r="J495" s="178">
        <v>1390</v>
      </c>
      <c r="K495" s="174">
        <v>1390</v>
      </c>
      <c r="L495" s="160"/>
      <c r="M495" s="92" t="s">
        <v>342</v>
      </c>
    </row>
    <row r="496" spans="1:13" ht="102">
      <c r="A496" s="210">
        <v>50</v>
      </c>
      <c r="B496" s="103" t="s">
        <v>1181</v>
      </c>
      <c r="C496" s="178">
        <v>1435</v>
      </c>
      <c r="D496" s="178">
        <v>1435</v>
      </c>
      <c r="E496" s="174">
        <v>0</v>
      </c>
      <c r="F496" s="174">
        <v>0</v>
      </c>
      <c r="G496" s="174">
        <v>0</v>
      </c>
      <c r="H496" s="174">
        <v>0</v>
      </c>
      <c r="I496" s="178">
        <v>1435</v>
      </c>
      <c r="J496" s="178">
        <v>1435</v>
      </c>
      <c r="K496" s="174">
        <v>1435</v>
      </c>
      <c r="L496" s="160"/>
      <c r="M496" s="91" t="s">
        <v>342</v>
      </c>
    </row>
    <row r="497" spans="1:13" ht="114.75">
      <c r="A497" s="210">
        <v>51</v>
      </c>
      <c r="B497" s="103" t="s">
        <v>1182</v>
      </c>
      <c r="C497" s="178">
        <v>1032.5</v>
      </c>
      <c r="D497" s="178">
        <v>1032.5</v>
      </c>
      <c r="E497" s="174">
        <v>0</v>
      </c>
      <c r="F497" s="174">
        <v>0</v>
      </c>
      <c r="G497" s="174">
        <v>0</v>
      </c>
      <c r="H497" s="174">
        <v>0</v>
      </c>
      <c r="I497" s="178">
        <v>1032.5</v>
      </c>
      <c r="J497" s="178">
        <v>1032.5</v>
      </c>
      <c r="K497" s="174">
        <v>1032.5</v>
      </c>
      <c r="L497" s="160"/>
      <c r="M497" s="91" t="s">
        <v>342</v>
      </c>
    </row>
    <row r="498" spans="1:13" ht="114.75">
      <c r="A498" s="210">
        <v>52</v>
      </c>
      <c r="B498" s="103" t="s">
        <v>1183</v>
      </c>
      <c r="C498" s="178">
        <v>1032.5</v>
      </c>
      <c r="D498" s="178">
        <v>1032.5</v>
      </c>
      <c r="E498" s="174">
        <v>0</v>
      </c>
      <c r="F498" s="174">
        <v>0</v>
      </c>
      <c r="G498" s="174">
        <v>0</v>
      </c>
      <c r="H498" s="174">
        <v>0</v>
      </c>
      <c r="I498" s="178">
        <v>1032.5</v>
      </c>
      <c r="J498" s="178">
        <v>1032.5</v>
      </c>
      <c r="K498" s="174">
        <v>1032.5</v>
      </c>
      <c r="L498" s="160"/>
      <c r="M498" s="92" t="s">
        <v>342</v>
      </c>
    </row>
    <row r="499" spans="1:13" ht="76.5">
      <c r="A499" s="210"/>
      <c r="B499" s="109" t="s">
        <v>285</v>
      </c>
      <c r="C499" s="178"/>
      <c r="D499" s="178"/>
      <c r="E499" s="174"/>
      <c r="F499" s="174"/>
      <c r="G499" s="174"/>
      <c r="H499" s="174"/>
      <c r="I499" s="178"/>
      <c r="J499" s="178"/>
      <c r="K499" s="174"/>
      <c r="L499" s="160"/>
      <c r="M499" s="92"/>
    </row>
    <row r="500" spans="1:13" ht="216.75">
      <c r="A500" s="210">
        <v>53</v>
      </c>
      <c r="B500" s="103" t="s">
        <v>284</v>
      </c>
      <c r="C500" s="178">
        <v>2587.4</v>
      </c>
      <c r="D500" s="178">
        <v>2587.317</v>
      </c>
      <c r="E500" s="174">
        <v>0</v>
      </c>
      <c r="F500" s="174">
        <v>0</v>
      </c>
      <c r="G500" s="174">
        <v>0</v>
      </c>
      <c r="H500" s="174">
        <v>0</v>
      </c>
      <c r="I500" s="178">
        <v>2587.4</v>
      </c>
      <c r="J500" s="178">
        <v>2587.317</v>
      </c>
      <c r="K500" s="174">
        <v>2587.317</v>
      </c>
      <c r="L500" s="160"/>
      <c r="M500" s="91" t="s">
        <v>342</v>
      </c>
    </row>
    <row r="501" spans="1:13" ht="102">
      <c r="A501" s="210">
        <v>54</v>
      </c>
      <c r="B501" s="103" t="s">
        <v>1184</v>
      </c>
      <c r="C501" s="178">
        <v>3034.6</v>
      </c>
      <c r="D501" s="178">
        <v>3034.532</v>
      </c>
      <c r="E501" s="174">
        <v>0</v>
      </c>
      <c r="F501" s="174">
        <v>0</v>
      </c>
      <c r="G501" s="174">
        <v>0</v>
      </c>
      <c r="H501" s="174">
        <v>0</v>
      </c>
      <c r="I501" s="178">
        <v>3034.6</v>
      </c>
      <c r="J501" s="178">
        <v>3034.532</v>
      </c>
      <c r="K501" s="174">
        <v>3034.532</v>
      </c>
      <c r="L501" s="160"/>
      <c r="M501" s="91" t="s">
        <v>342</v>
      </c>
    </row>
    <row r="502" spans="1:13" ht="102">
      <c r="A502" s="210">
        <v>55</v>
      </c>
      <c r="B502" s="103" t="s">
        <v>1185</v>
      </c>
      <c r="C502" s="178">
        <v>500</v>
      </c>
      <c r="D502" s="178">
        <v>500</v>
      </c>
      <c r="E502" s="174">
        <v>0</v>
      </c>
      <c r="F502" s="174">
        <v>0</v>
      </c>
      <c r="G502" s="174">
        <v>0</v>
      </c>
      <c r="H502" s="174">
        <v>0</v>
      </c>
      <c r="I502" s="178">
        <v>500</v>
      </c>
      <c r="J502" s="178">
        <v>500</v>
      </c>
      <c r="K502" s="174">
        <v>500</v>
      </c>
      <c r="L502" s="160"/>
      <c r="M502" s="91" t="s">
        <v>342</v>
      </c>
    </row>
    <row r="503" spans="1:13" ht="102">
      <c r="A503" s="210">
        <v>56</v>
      </c>
      <c r="B503" s="103" t="s">
        <v>966</v>
      </c>
      <c r="C503" s="178">
        <v>200</v>
      </c>
      <c r="D503" s="178">
        <v>200</v>
      </c>
      <c r="E503" s="174">
        <v>0</v>
      </c>
      <c r="F503" s="174">
        <v>0</v>
      </c>
      <c r="G503" s="174">
        <v>0</v>
      </c>
      <c r="H503" s="174">
        <v>0</v>
      </c>
      <c r="I503" s="178">
        <v>200</v>
      </c>
      <c r="J503" s="178">
        <v>200</v>
      </c>
      <c r="K503" s="174">
        <v>200</v>
      </c>
      <c r="L503" s="160"/>
      <c r="M503" s="91" t="s">
        <v>342</v>
      </c>
    </row>
    <row r="504" spans="1:13" ht="114.75">
      <c r="A504" s="210">
        <v>57</v>
      </c>
      <c r="B504" s="103" t="s">
        <v>967</v>
      </c>
      <c r="C504" s="178">
        <v>200</v>
      </c>
      <c r="D504" s="178">
        <v>200</v>
      </c>
      <c r="E504" s="174">
        <v>0</v>
      </c>
      <c r="F504" s="174">
        <v>0</v>
      </c>
      <c r="G504" s="174">
        <v>0</v>
      </c>
      <c r="H504" s="174">
        <v>0</v>
      </c>
      <c r="I504" s="178">
        <v>200</v>
      </c>
      <c r="J504" s="178">
        <v>200</v>
      </c>
      <c r="K504" s="174">
        <v>200</v>
      </c>
      <c r="L504" s="160"/>
      <c r="M504" s="92" t="s">
        <v>342</v>
      </c>
    </row>
    <row r="505" spans="1:13" ht="114.75">
      <c r="A505" s="210">
        <v>58</v>
      </c>
      <c r="B505" s="103" t="s">
        <v>968</v>
      </c>
      <c r="C505" s="178">
        <v>200</v>
      </c>
      <c r="D505" s="178">
        <v>200</v>
      </c>
      <c r="E505" s="174">
        <v>0</v>
      </c>
      <c r="F505" s="174">
        <v>0</v>
      </c>
      <c r="G505" s="174">
        <v>0</v>
      </c>
      <c r="H505" s="174">
        <v>0</v>
      </c>
      <c r="I505" s="178">
        <v>200</v>
      </c>
      <c r="J505" s="178">
        <v>200</v>
      </c>
      <c r="K505" s="174">
        <v>200</v>
      </c>
      <c r="L505" s="160"/>
      <c r="M505" s="91" t="s">
        <v>342</v>
      </c>
    </row>
    <row r="506" spans="1:13" ht="76.5">
      <c r="A506" s="210">
        <v>59</v>
      </c>
      <c r="B506" s="103" t="s">
        <v>969</v>
      </c>
      <c r="C506" s="178">
        <v>2940</v>
      </c>
      <c r="D506" s="178">
        <v>2640</v>
      </c>
      <c r="E506" s="174">
        <v>0</v>
      </c>
      <c r="F506" s="174">
        <v>0</v>
      </c>
      <c r="G506" s="174">
        <v>0</v>
      </c>
      <c r="H506" s="174">
        <v>0</v>
      </c>
      <c r="I506" s="178">
        <v>2940</v>
      </c>
      <c r="J506" s="178">
        <v>2640</v>
      </c>
      <c r="K506" s="174">
        <v>2640</v>
      </c>
      <c r="L506" s="160"/>
      <c r="M506" s="91" t="s">
        <v>527</v>
      </c>
    </row>
    <row r="507" spans="1:13" ht="76.5">
      <c r="A507" s="210">
        <v>60</v>
      </c>
      <c r="B507" s="103" t="s">
        <v>970</v>
      </c>
      <c r="C507" s="178">
        <v>200</v>
      </c>
      <c r="D507" s="178">
        <v>200</v>
      </c>
      <c r="E507" s="174">
        <v>0</v>
      </c>
      <c r="F507" s="174">
        <v>0</v>
      </c>
      <c r="G507" s="174">
        <v>0</v>
      </c>
      <c r="H507" s="174">
        <v>0</v>
      </c>
      <c r="I507" s="178">
        <v>200</v>
      </c>
      <c r="J507" s="178">
        <v>200</v>
      </c>
      <c r="K507" s="174">
        <v>200</v>
      </c>
      <c r="L507" s="160"/>
      <c r="M507" s="91" t="s">
        <v>342</v>
      </c>
    </row>
    <row r="508" spans="1:13" ht="63.75">
      <c r="A508" s="210">
        <v>61</v>
      </c>
      <c r="B508" s="103" t="s">
        <v>971</v>
      </c>
      <c r="C508" s="178">
        <v>200</v>
      </c>
      <c r="D508" s="178">
        <v>200</v>
      </c>
      <c r="E508" s="174">
        <v>0</v>
      </c>
      <c r="F508" s="174">
        <v>0</v>
      </c>
      <c r="G508" s="174">
        <v>0</v>
      </c>
      <c r="H508" s="174">
        <v>0</v>
      </c>
      <c r="I508" s="178">
        <v>200</v>
      </c>
      <c r="J508" s="178">
        <v>200</v>
      </c>
      <c r="K508" s="174">
        <v>200</v>
      </c>
      <c r="L508" s="160"/>
      <c r="M508" s="91" t="s">
        <v>342</v>
      </c>
    </row>
    <row r="509" spans="1:13" ht="127.5">
      <c r="A509" s="210">
        <v>62</v>
      </c>
      <c r="B509" s="103" t="s">
        <v>972</v>
      </c>
      <c r="C509" s="178">
        <v>431.9</v>
      </c>
      <c r="D509" s="178">
        <v>388.16</v>
      </c>
      <c r="E509" s="174">
        <v>0</v>
      </c>
      <c r="F509" s="174">
        <v>0</v>
      </c>
      <c r="G509" s="174">
        <v>0</v>
      </c>
      <c r="H509" s="174">
        <v>0</v>
      </c>
      <c r="I509" s="178">
        <v>431.9</v>
      </c>
      <c r="J509" s="178">
        <v>388.16</v>
      </c>
      <c r="K509" s="174">
        <v>388.16</v>
      </c>
      <c r="L509" s="160"/>
      <c r="M509" s="91" t="s">
        <v>527</v>
      </c>
    </row>
    <row r="510" spans="1:13" ht="127.5">
      <c r="A510" s="210">
        <v>63</v>
      </c>
      <c r="B510" s="103" t="s">
        <v>973</v>
      </c>
      <c r="C510" s="178">
        <v>1015.6</v>
      </c>
      <c r="D510" s="178">
        <v>916.21</v>
      </c>
      <c r="E510" s="174">
        <v>0</v>
      </c>
      <c r="F510" s="174">
        <v>0</v>
      </c>
      <c r="G510" s="174">
        <v>0</v>
      </c>
      <c r="H510" s="174">
        <v>0</v>
      </c>
      <c r="I510" s="178">
        <v>1015.6</v>
      </c>
      <c r="J510" s="178">
        <v>916.21</v>
      </c>
      <c r="K510" s="174">
        <v>916.21</v>
      </c>
      <c r="L510" s="160"/>
      <c r="M510" s="91" t="s">
        <v>527</v>
      </c>
    </row>
    <row r="511" spans="1:13" ht="114.75">
      <c r="A511" s="210">
        <v>64</v>
      </c>
      <c r="B511" s="103" t="s">
        <v>974</v>
      </c>
      <c r="C511" s="178">
        <v>625.5</v>
      </c>
      <c r="D511" s="178">
        <v>564.293</v>
      </c>
      <c r="E511" s="174">
        <v>0</v>
      </c>
      <c r="F511" s="174">
        <v>0</v>
      </c>
      <c r="G511" s="174">
        <v>0</v>
      </c>
      <c r="H511" s="174">
        <v>0</v>
      </c>
      <c r="I511" s="178">
        <v>625.5</v>
      </c>
      <c r="J511" s="178">
        <v>564.293</v>
      </c>
      <c r="K511" s="174">
        <v>564.293</v>
      </c>
      <c r="L511" s="160"/>
      <c r="M511" s="91" t="s">
        <v>527</v>
      </c>
    </row>
    <row r="512" spans="1:13" ht="178.5">
      <c r="A512" s="210">
        <v>65</v>
      </c>
      <c r="B512" s="105" t="s">
        <v>975</v>
      </c>
      <c r="C512" s="178">
        <v>2176.5</v>
      </c>
      <c r="D512" s="178">
        <v>2176.5</v>
      </c>
      <c r="E512" s="178">
        <v>0</v>
      </c>
      <c r="F512" s="178">
        <v>0</v>
      </c>
      <c r="G512" s="178">
        <v>0</v>
      </c>
      <c r="H512" s="178">
        <v>0</v>
      </c>
      <c r="I512" s="178">
        <v>2176.5</v>
      </c>
      <c r="J512" s="178">
        <v>2176.5</v>
      </c>
      <c r="K512" s="178">
        <v>2176.5</v>
      </c>
      <c r="L512" s="160"/>
      <c r="M512" s="91" t="s">
        <v>342</v>
      </c>
    </row>
    <row r="513" spans="1:13" ht="242.25">
      <c r="A513" s="210">
        <v>66</v>
      </c>
      <c r="B513" s="103" t="s">
        <v>976</v>
      </c>
      <c r="C513" s="178">
        <v>2590.5</v>
      </c>
      <c r="D513" s="178">
        <v>2590.5</v>
      </c>
      <c r="E513" s="174">
        <v>0</v>
      </c>
      <c r="F513" s="174">
        <v>0</v>
      </c>
      <c r="G513" s="174">
        <v>0</v>
      </c>
      <c r="H513" s="174">
        <v>0</v>
      </c>
      <c r="I513" s="178">
        <v>2590.5</v>
      </c>
      <c r="J513" s="178">
        <v>2590.5</v>
      </c>
      <c r="K513" s="174">
        <v>2590.5</v>
      </c>
      <c r="L513" s="160"/>
      <c r="M513" s="91" t="s">
        <v>342</v>
      </c>
    </row>
    <row r="514" spans="1:13" ht="127.5">
      <c r="A514" s="210">
        <v>67</v>
      </c>
      <c r="B514" s="103" t="s">
        <v>977</v>
      </c>
      <c r="C514" s="178">
        <v>1259.1</v>
      </c>
      <c r="D514" s="178">
        <v>1259.1</v>
      </c>
      <c r="E514" s="174">
        <v>0</v>
      </c>
      <c r="F514" s="174">
        <v>0</v>
      </c>
      <c r="G514" s="174">
        <v>0</v>
      </c>
      <c r="H514" s="174">
        <v>0</v>
      </c>
      <c r="I514" s="178">
        <v>1259.1</v>
      </c>
      <c r="J514" s="178">
        <v>1259.1</v>
      </c>
      <c r="K514" s="174">
        <v>1259.1</v>
      </c>
      <c r="L514" s="160"/>
      <c r="M514" s="91" t="s">
        <v>342</v>
      </c>
    </row>
    <row r="515" spans="1:13" ht="63.75">
      <c r="A515" s="210"/>
      <c r="B515" s="109" t="s">
        <v>978</v>
      </c>
      <c r="C515" s="178"/>
      <c r="D515" s="178"/>
      <c r="E515" s="174"/>
      <c r="F515" s="174"/>
      <c r="G515" s="174"/>
      <c r="H515" s="174"/>
      <c r="I515" s="178"/>
      <c r="J515" s="178"/>
      <c r="K515" s="174"/>
      <c r="L515" s="160"/>
      <c r="M515" s="91"/>
    </row>
    <row r="516" spans="1:13" ht="178.5">
      <c r="A516" s="210">
        <v>68</v>
      </c>
      <c r="B516" s="103" t="s">
        <v>979</v>
      </c>
      <c r="C516" s="178">
        <v>2314</v>
      </c>
      <c r="D516" s="178">
        <v>2313.01</v>
      </c>
      <c r="E516" s="174">
        <v>0</v>
      </c>
      <c r="F516" s="174">
        <v>0</v>
      </c>
      <c r="G516" s="174">
        <v>0</v>
      </c>
      <c r="H516" s="174">
        <v>0</v>
      </c>
      <c r="I516" s="178">
        <v>2314</v>
      </c>
      <c r="J516" s="178">
        <v>2313.01</v>
      </c>
      <c r="K516" s="174">
        <v>2313.01</v>
      </c>
      <c r="L516" s="160"/>
      <c r="M516" s="92" t="s">
        <v>309</v>
      </c>
    </row>
    <row r="517" spans="1:13" ht="102">
      <c r="A517" s="210">
        <v>69</v>
      </c>
      <c r="B517" s="103" t="s">
        <v>980</v>
      </c>
      <c r="C517" s="178">
        <v>3028.5</v>
      </c>
      <c r="D517" s="178">
        <v>3028.42</v>
      </c>
      <c r="E517" s="174">
        <v>0</v>
      </c>
      <c r="F517" s="174">
        <v>0</v>
      </c>
      <c r="G517" s="174">
        <v>0</v>
      </c>
      <c r="H517" s="174">
        <v>0</v>
      </c>
      <c r="I517" s="178">
        <v>3028.5</v>
      </c>
      <c r="J517" s="178">
        <v>3028.42</v>
      </c>
      <c r="K517" s="174">
        <v>3028.42</v>
      </c>
      <c r="L517" s="160"/>
      <c r="M517" s="91" t="s">
        <v>342</v>
      </c>
    </row>
    <row r="518" spans="1:13" ht="114.75">
      <c r="A518" s="210">
        <v>70</v>
      </c>
      <c r="B518" s="103" t="s">
        <v>981</v>
      </c>
      <c r="C518" s="178">
        <v>944</v>
      </c>
      <c r="D518" s="178">
        <v>944</v>
      </c>
      <c r="E518" s="174">
        <v>0</v>
      </c>
      <c r="F518" s="174">
        <v>0</v>
      </c>
      <c r="G518" s="174">
        <v>0</v>
      </c>
      <c r="H518" s="174">
        <v>0</v>
      </c>
      <c r="I518" s="178">
        <v>944</v>
      </c>
      <c r="J518" s="178">
        <v>944</v>
      </c>
      <c r="K518" s="174">
        <v>944</v>
      </c>
      <c r="L518" s="160"/>
      <c r="M518" s="91" t="s">
        <v>342</v>
      </c>
    </row>
    <row r="519" spans="1:13" ht="140.25">
      <c r="A519" s="210">
        <v>71</v>
      </c>
      <c r="B519" s="103" t="s">
        <v>287</v>
      </c>
      <c r="C519" s="178">
        <v>149.4</v>
      </c>
      <c r="D519" s="178">
        <v>126.6</v>
      </c>
      <c r="E519" s="174">
        <v>0</v>
      </c>
      <c r="F519" s="174">
        <v>0</v>
      </c>
      <c r="G519" s="174">
        <v>0</v>
      </c>
      <c r="H519" s="174">
        <v>0</v>
      </c>
      <c r="I519" s="178">
        <v>149.4</v>
      </c>
      <c r="J519" s="178">
        <v>126.6</v>
      </c>
      <c r="K519" s="174">
        <v>126.6</v>
      </c>
      <c r="L519" s="160"/>
      <c r="M519" s="91" t="s">
        <v>310</v>
      </c>
    </row>
    <row r="520" spans="1:13" ht="153">
      <c r="A520" s="210">
        <v>72</v>
      </c>
      <c r="B520" s="103" t="s">
        <v>982</v>
      </c>
      <c r="C520" s="178">
        <v>788.7</v>
      </c>
      <c r="D520" s="178">
        <v>788.65</v>
      </c>
      <c r="E520" s="174">
        <v>0</v>
      </c>
      <c r="F520" s="174">
        <v>0</v>
      </c>
      <c r="G520" s="174">
        <v>0</v>
      </c>
      <c r="H520" s="174">
        <v>0</v>
      </c>
      <c r="I520" s="178">
        <v>788.7</v>
      </c>
      <c r="J520" s="178">
        <v>788.65</v>
      </c>
      <c r="K520" s="174">
        <v>788.65</v>
      </c>
      <c r="L520" s="160"/>
      <c r="M520" s="91" t="s">
        <v>310</v>
      </c>
    </row>
    <row r="521" spans="1:13" ht="102">
      <c r="A521" s="210">
        <v>73</v>
      </c>
      <c r="B521" s="103" t="s">
        <v>286</v>
      </c>
      <c r="C521" s="178">
        <v>1700</v>
      </c>
      <c r="D521" s="178">
        <v>1700</v>
      </c>
      <c r="E521" s="174">
        <v>0</v>
      </c>
      <c r="F521" s="174">
        <v>0</v>
      </c>
      <c r="G521" s="174">
        <v>0</v>
      </c>
      <c r="H521" s="174">
        <v>0</v>
      </c>
      <c r="I521" s="178">
        <v>1700</v>
      </c>
      <c r="J521" s="178">
        <v>1700</v>
      </c>
      <c r="K521" s="174">
        <v>1700</v>
      </c>
      <c r="L521" s="160"/>
      <c r="M521" s="91" t="s">
        <v>342</v>
      </c>
    </row>
    <row r="522" spans="1:13" ht="153">
      <c r="A522" s="210">
        <v>74</v>
      </c>
      <c r="B522" s="103" t="s">
        <v>983</v>
      </c>
      <c r="C522" s="178">
        <v>1332.3</v>
      </c>
      <c r="D522" s="178">
        <v>1332.26</v>
      </c>
      <c r="E522" s="174">
        <v>0</v>
      </c>
      <c r="F522" s="174">
        <v>0</v>
      </c>
      <c r="G522" s="174">
        <v>0</v>
      </c>
      <c r="H522" s="174">
        <v>0</v>
      </c>
      <c r="I522" s="178">
        <v>1332.3</v>
      </c>
      <c r="J522" s="178">
        <v>1332.26</v>
      </c>
      <c r="K522" s="174">
        <v>1332.26</v>
      </c>
      <c r="L522" s="160"/>
      <c r="M522" s="91" t="s">
        <v>342</v>
      </c>
    </row>
    <row r="523" spans="1:13" ht="178.5">
      <c r="A523" s="210">
        <v>75</v>
      </c>
      <c r="B523" s="103" t="s">
        <v>984</v>
      </c>
      <c r="C523" s="178">
        <v>1191.9</v>
      </c>
      <c r="D523" s="178">
        <v>1191.81</v>
      </c>
      <c r="E523" s="174">
        <v>0</v>
      </c>
      <c r="F523" s="174">
        <v>0</v>
      </c>
      <c r="G523" s="174">
        <v>0</v>
      </c>
      <c r="H523" s="174">
        <v>0</v>
      </c>
      <c r="I523" s="178">
        <v>1191.9</v>
      </c>
      <c r="J523" s="178">
        <v>1191.81</v>
      </c>
      <c r="K523" s="174">
        <v>1191.81</v>
      </c>
      <c r="L523" s="160"/>
      <c r="M523" s="91" t="s">
        <v>342</v>
      </c>
    </row>
    <row r="524" spans="1:13" ht="140.25">
      <c r="A524" s="210">
        <v>76</v>
      </c>
      <c r="B524" s="103" t="s">
        <v>985</v>
      </c>
      <c r="C524" s="178">
        <v>609.3</v>
      </c>
      <c r="D524" s="178">
        <v>609.24</v>
      </c>
      <c r="E524" s="174">
        <v>0</v>
      </c>
      <c r="F524" s="174">
        <v>0</v>
      </c>
      <c r="G524" s="174">
        <v>0</v>
      </c>
      <c r="H524" s="174">
        <v>0</v>
      </c>
      <c r="I524" s="178">
        <v>609.3</v>
      </c>
      <c r="J524" s="178">
        <v>609.24</v>
      </c>
      <c r="K524" s="174">
        <v>609.24</v>
      </c>
      <c r="L524" s="160"/>
      <c r="M524" s="91" t="s">
        <v>342</v>
      </c>
    </row>
    <row r="525" spans="1:13" ht="153">
      <c r="A525" s="210">
        <v>77</v>
      </c>
      <c r="B525" s="103" t="s">
        <v>986</v>
      </c>
      <c r="C525" s="178">
        <v>464.7</v>
      </c>
      <c r="D525" s="178">
        <v>464.61</v>
      </c>
      <c r="E525" s="174">
        <v>0</v>
      </c>
      <c r="F525" s="174">
        <v>0</v>
      </c>
      <c r="G525" s="174">
        <v>0</v>
      </c>
      <c r="H525" s="174">
        <v>0</v>
      </c>
      <c r="I525" s="178">
        <v>464.7</v>
      </c>
      <c r="J525" s="178">
        <v>464.61</v>
      </c>
      <c r="K525" s="174">
        <v>464.61</v>
      </c>
      <c r="L525" s="160"/>
      <c r="M525" s="91" t="s">
        <v>310</v>
      </c>
    </row>
    <row r="526" spans="1:13" ht="127.5">
      <c r="A526" s="210">
        <v>78</v>
      </c>
      <c r="B526" s="103" t="s">
        <v>987</v>
      </c>
      <c r="C526" s="178">
        <v>786.8</v>
      </c>
      <c r="D526" s="178">
        <v>786.77</v>
      </c>
      <c r="E526" s="174">
        <v>0</v>
      </c>
      <c r="F526" s="174">
        <v>0</v>
      </c>
      <c r="G526" s="174">
        <v>0</v>
      </c>
      <c r="H526" s="174">
        <v>0</v>
      </c>
      <c r="I526" s="178">
        <v>786.8</v>
      </c>
      <c r="J526" s="178">
        <v>786.77</v>
      </c>
      <c r="K526" s="174">
        <v>786.77</v>
      </c>
      <c r="L526" s="160"/>
      <c r="M526" s="91" t="s">
        <v>342</v>
      </c>
    </row>
    <row r="527" spans="1:13" ht="178.5">
      <c r="A527" s="210">
        <v>79</v>
      </c>
      <c r="B527" s="103" t="s">
        <v>988</v>
      </c>
      <c r="C527" s="178">
        <v>874.2</v>
      </c>
      <c r="D527" s="178">
        <v>874.13</v>
      </c>
      <c r="E527" s="174">
        <v>0</v>
      </c>
      <c r="F527" s="174">
        <v>0</v>
      </c>
      <c r="G527" s="174">
        <v>0</v>
      </c>
      <c r="H527" s="174">
        <v>0</v>
      </c>
      <c r="I527" s="178">
        <v>874.2</v>
      </c>
      <c r="J527" s="178">
        <v>874.13</v>
      </c>
      <c r="K527" s="174">
        <v>874.13</v>
      </c>
      <c r="L527" s="160"/>
      <c r="M527" s="91" t="s">
        <v>342</v>
      </c>
    </row>
    <row r="528" spans="1:13" ht="140.25">
      <c r="A528" s="210">
        <v>80</v>
      </c>
      <c r="B528" s="103" t="s">
        <v>989</v>
      </c>
      <c r="C528" s="178">
        <v>746</v>
      </c>
      <c r="D528" s="178">
        <v>745.89</v>
      </c>
      <c r="E528" s="174">
        <v>0</v>
      </c>
      <c r="F528" s="174">
        <v>0</v>
      </c>
      <c r="G528" s="174">
        <v>0</v>
      </c>
      <c r="H528" s="174">
        <v>0</v>
      </c>
      <c r="I528" s="178">
        <v>746</v>
      </c>
      <c r="J528" s="178">
        <v>745.89</v>
      </c>
      <c r="K528" s="174">
        <v>745.89</v>
      </c>
      <c r="L528" s="160"/>
      <c r="M528" s="91" t="s">
        <v>342</v>
      </c>
    </row>
    <row r="529" spans="1:13" ht="153">
      <c r="A529" s="210">
        <v>81</v>
      </c>
      <c r="B529" s="103" t="s">
        <v>990</v>
      </c>
      <c r="C529" s="178">
        <v>535.1</v>
      </c>
      <c r="D529" s="178">
        <v>534.99</v>
      </c>
      <c r="E529" s="174">
        <v>0</v>
      </c>
      <c r="F529" s="174">
        <v>0</v>
      </c>
      <c r="G529" s="174">
        <v>0</v>
      </c>
      <c r="H529" s="174">
        <v>0</v>
      </c>
      <c r="I529" s="178">
        <v>535.1</v>
      </c>
      <c r="J529" s="178">
        <v>534.99</v>
      </c>
      <c r="K529" s="174">
        <v>534.99</v>
      </c>
      <c r="L529" s="160"/>
      <c r="M529" s="91" t="s">
        <v>342</v>
      </c>
    </row>
    <row r="530" spans="1:13" ht="102">
      <c r="A530" s="210">
        <v>82</v>
      </c>
      <c r="B530" s="103" t="s">
        <v>991</v>
      </c>
      <c r="C530" s="178">
        <v>600</v>
      </c>
      <c r="D530" s="178">
        <v>600</v>
      </c>
      <c r="E530" s="174">
        <v>0</v>
      </c>
      <c r="F530" s="174">
        <v>0</v>
      </c>
      <c r="G530" s="174">
        <v>0</v>
      </c>
      <c r="H530" s="174">
        <v>0</v>
      </c>
      <c r="I530" s="178">
        <v>600</v>
      </c>
      <c r="J530" s="178">
        <v>600</v>
      </c>
      <c r="K530" s="174">
        <v>600</v>
      </c>
      <c r="L530" s="160"/>
      <c r="M530" s="91" t="s">
        <v>342</v>
      </c>
    </row>
    <row r="531" spans="1:13" ht="114.75">
      <c r="A531" s="210">
        <v>83</v>
      </c>
      <c r="B531" s="103" t="s">
        <v>992</v>
      </c>
      <c r="C531" s="178">
        <v>664.2</v>
      </c>
      <c r="D531" s="178">
        <v>664.158</v>
      </c>
      <c r="E531" s="174">
        <v>0</v>
      </c>
      <c r="F531" s="174">
        <v>0</v>
      </c>
      <c r="G531" s="174">
        <v>0</v>
      </c>
      <c r="H531" s="174">
        <v>0</v>
      </c>
      <c r="I531" s="178">
        <v>664.2</v>
      </c>
      <c r="J531" s="178">
        <v>664.158</v>
      </c>
      <c r="K531" s="174">
        <v>664.158</v>
      </c>
      <c r="L531" s="160"/>
      <c r="M531" s="91" t="s">
        <v>342</v>
      </c>
    </row>
    <row r="532" spans="1:13" ht="89.25">
      <c r="A532" s="210">
        <v>84</v>
      </c>
      <c r="B532" s="103" t="s">
        <v>993</v>
      </c>
      <c r="C532" s="178">
        <v>806.2</v>
      </c>
      <c r="D532" s="178">
        <v>806.112</v>
      </c>
      <c r="E532" s="174">
        <v>0</v>
      </c>
      <c r="F532" s="174">
        <v>0</v>
      </c>
      <c r="G532" s="174">
        <v>0</v>
      </c>
      <c r="H532" s="174">
        <v>0</v>
      </c>
      <c r="I532" s="178">
        <v>806.2</v>
      </c>
      <c r="J532" s="178">
        <v>806.112</v>
      </c>
      <c r="K532" s="174">
        <v>806.112</v>
      </c>
      <c r="L532" s="160"/>
      <c r="M532" s="91" t="s">
        <v>342</v>
      </c>
    </row>
    <row r="533" spans="1:13" ht="63.75">
      <c r="A533" s="210"/>
      <c r="B533" s="109" t="s">
        <v>1659</v>
      </c>
      <c r="C533" s="178"/>
      <c r="D533" s="178"/>
      <c r="E533" s="174"/>
      <c r="F533" s="174"/>
      <c r="G533" s="174"/>
      <c r="H533" s="174"/>
      <c r="I533" s="178"/>
      <c r="J533" s="178"/>
      <c r="K533" s="174"/>
      <c r="L533" s="160"/>
      <c r="M533" s="91"/>
    </row>
    <row r="534" spans="1:13" ht="191.25">
      <c r="A534" s="210">
        <v>85</v>
      </c>
      <c r="B534" s="103" t="s">
        <v>994</v>
      </c>
      <c r="C534" s="178">
        <v>1090.3</v>
      </c>
      <c r="D534" s="178">
        <v>1090.202</v>
      </c>
      <c r="E534" s="174">
        <v>0</v>
      </c>
      <c r="F534" s="174">
        <v>0</v>
      </c>
      <c r="G534" s="174">
        <v>0</v>
      </c>
      <c r="H534" s="174">
        <v>0</v>
      </c>
      <c r="I534" s="178">
        <v>1090.3</v>
      </c>
      <c r="J534" s="178">
        <v>1090.202</v>
      </c>
      <c r="K534" s="174">
        <v>1090.202</v>
      </c>
      <c r="L534" s="160"/>
      <c r="M534" s="91" t="s">
        <v>342</v>
      </c>
    </row>
    <row r="535" spans="1:13" ht="165.75">
      <c r="A535" s="210">
        <v>86</v>
      </c>
      <c r="B535" s="105" t="s">
        <v>995</v>
      </c>
      <c r="C535" s="178">
        <v>300</v>
      </c>
      <c r="D535" s="178">
        <v>300</v>
      </c>
      <c r="E535" s="178">
        <v>0</v>
      </c>
      <c r="F535" s="178">
        <v>0</v>
      </c>
      <c r="G535" s="178">
        <v>0</v>
      </c>
      <c r="H535" s="178">
        <v>0</v>
      </c>
      <c r="I535" s="178">
        <v>300</v>
      </c>
      <c r="J535" s="178">
        <v>300</v>
      </c>
      <c r="K535" s="178">
        <v>300</v>
      </c>
      <c r="L535" s="160"/>
      <c r="M535" s="91" t="s">
        <v>342</v>
      </c>
    </row>
    <row r="536" spans="1:13" ht="140.25">
      <c r="A536" s="210">
        <v>87</v>
      </c>
      <c r="B536" s="103" t="s">
        <v>996</v>
      </c>
      <c r="C536" s="178">
        <v>1250.1</v>
      </c>
      <c r="D536" s="178">
        <v>1250.043</v>
      </c>
      <c r="E536" s="174">
        <v>0</v>
      </c>
      <c r="F536" s="174">
        <v>0</v>
      </c>
      <c r="G536" s="174">
        <v>0</v>
      </c>
      <c r="H536" s="174">
        <v>0</v>
      </c>
      <c r="I536" s="178">
        <v>1250.1</v>
      </c>
      <c r="J536" s="178">
        <v>1250.043</v>
      </c>
      <c r="K536" s="174">
        <v>1250.043</v>
      </c>
      <c r="L536" s="160"/>
      <c r="M536" s="91" t="s">
        <v>342</v>
      </c>
    </row>
    <row r="537" spans="1:13" ht="102">
      <c r="A537" s="210">
        <v>88</v>
      </c>
      <c r="B537" s="103" t="s">
        <v>997</v>
      </c>
      <c r="C537" s="178">
        <v>210</v>
      </c>
      <c r="D537" s="178">
        <v>210</v>
      </c>
      <c r="E537" s="174">
        <v>0</v>
      </c>
      <c r="F537" s="174">
        <v>0</v>
      </c>
      <c r="G537" s="174">
        <v>0</v>
      </c>
      <c r="H537" s="174">
        <v>0</v>
      </c>
      <c r="I537" s="178">
        <v>210</v>
      </c>
      <c r="J537" s="178">
        <v>210</v>
      </c>
      <c r="K537" s="174">
        <v>210</v>
      </c>
      <c r="L537" s="160"/>
      <c r="M537" s="91" t="s">
        <v>309</v>
      </c>
    </row>
    <row r="538" spans="1:13" ht="140.25">
      <c r="A538" s="210">
        <v>89</v>
      </c>
      <c r="B538" s="103" t="s">
        <v>998</v>
      </c>
      <c r="C538" s="178">
        <v>112.2</v>
      </c>
      <c r="D538" s="178">
        <v>112.132</v>
      </c>
      <c r="E538" s="174">
        <v>0</v>
      </c>
      <c r="F538" s="174">
        <v>0</v>
      </c>
      <c r="G538" s="174">
        <v>0</v>
      </c>
      <c r="H538" s="174">
        <v>0</v>
      </c>
      <c r="I538" s="178">
        <v>112.2</v>
      </c>
      <c r="J538" s="178">
        <v>112.132</v>
      </c>
      <c r="K538" s="174">
        <v>112.132</v>
      </c>
      <c r="L538" s="160"/>
      <c r="M538" s="91" t="s">
        <v>399</v>
      </c>
    </row>
    <row r="539" spans="1:13" ht="165.75">
      <c r="A539" s="210">
        <v>90</v>
      </c>
      <c r="B539" s="103" t="s">
        <v>999</v>
      </c>
      <c r="C539" s="178">
        <v>600</v>
      </c>
      <c r="D539" s="178">
        <v>600</v>
      </c>
      <c r="E539" s="174">
        <v>0</v>
      </c>
      <c r="F539" s="174">
        <v>0</v>
      </c>
      <c r="G539" s="174">
        <v>0</v>
      </c>
      <c r="H539" s="174">
        <v>0</v>
      </c>
      <c r="I539" s="178">
        <v>600</v>
      </c>
      <c r="J539" s="178">
        <v>600</v>
      </c>
      <c r="K539" s="174">
        <v>600</v>
      </c>
      <c r="L539" s="160"/>
      <c r="M539" s="91" t="s">
        <v>342</v>
      </c>
    </row>
    <row r="540" spans="1:13" ht="114.75">
      <c r="A540" s="210">
        <v>91</v>
      </c>
      <c r="B540" s="103" t="s">
        <v>1000</v>
      </c>
      <c r="C540" s="178">
        <v>734.7</v>
      </c>
      <c r="D540" s="178">
        <v>734.615</v>
      </c>
      <c r="E540" s="174">
        <v>0</v>
      </c>
      <c r="F540" s="174">
        <v>0</v>
      </c>
      <c r="G540" s="174">
        <v>0</v>
      </c>
      <c r="H540" s="174">
        <v>0</v>
      </c>
      <c r="I540" s="178">
        <v>734.7</v>
      </c>
      <c r="J540" s="178">
        <v>734.615</v>
      </c>
      <c r="K540" s="174">
        <v>734.615</v>
      </c>
      <c r="L540" s="160"/>
      <c r="M540" s="91" t="s">
        <v>342</v>
      </c>
    </row>
    <row r="541" spans="1:13" ht="140.25">
      <c r="A541" s="210">
        <v>92</v>
      </c>
      <c r="B541" s="103" t="s">
        <v>1001</v>
      </c>
      <c r="C541" s="178">
        <v>749.8</v>
      </c>
      <c r="D541" s="178">
        <v>749.743</v>
      </c>
      <c r="E541" s="174">
        <v>0</v>
      </c>
      <c r="F541" s="174">
        <v>0</v>
      </c>
      <c r="G541" s="174">
        <v>0</v>
      </c>
      <c r="H541" s="174">
        <v>0</v>
      </c>
      <c r="I541" s="178">
        <v>749.8</v>
      </c>
      <c r="J541" s="178">
        <v>749.743</v>
      </c>
      <c r="K541" s="174">
        <v>749.743</v>
      </c>
      <c r="L541" s="160"/>
      <c r="M541" s="91" t="s">
        <v>342</v>
      </c>
    </row>
    <row r="542" spans="1:13" ht="127.5">
      <c r="A542" s="210">
        <v>93</v>
      </c>
      <c r="B542" s="103" t="s">
        <v>1002</v>
      </c>
      <c r="C542" s="178">
        <v>550</v>
      </c>
      <c r="D542" s="178">
        <v>549.939</v>
      </c>
      <c r="E542" s="174">
        <v>0</v>
      </c>
      <c r="F542" s="174">
        <v>0</v>
      </c>
      <c r="G542" s="174">
        <v>0</v>
      </c>
      <c r="H542" s="174">
        <v>0</v>
      </c>
      <c r="I542" s="178">
        <v>550</v>
      </c>
      <c r="J542" s="178">
        <v>549.939</v>
      </c>
      <c r="K542" s="174">
        <v>549.939</v>
      </c>
      <c r="L542" s="160"/>
      <c r="M542" s="91" t="s">
        <v>342</v>
      </c>
    </row>
    <row r="543" spans="1:13" ht="204">
      <c r="A543" s="210">
        <v>94</v>
      </c>
      <c r="B543" s="103" t="s">
        <v>1003</v>
      </c>
      <c r="C543" s="178">
        <v>483.5</v>
      </c>
      <c r="D543" s="178">
        <v>483.497</v>
      </c>
      <c r="E543" s="174">
        <v>0</v>
      </c>
      <c r="F543" s="174">
        <v>0</v>
      </c>
      <c r="G543" s="174">
        <v>0</v>
      </c>
      <c r="H543" s="174">
        <v>0</v>
      </c>
      <c r="I543" s="178">
        <v>483.5</v>
      </c>
      <c r="J543" s="178">
        <v>483.497</v>
      </c>
      <c r="K543" s="174">
        <v>483.497</v>
      </c>
      <c r="L543" s="160"/>
      <c r="M543" s="91" t="s">
        <v>342</v>
      </c>
    </row>
    <row r="544" spans="1:13" ht="114.75">
      <c r="A544" s="210">
        <v>95</v>
      </c>
      <c r="B544" s="103" t="s">
        <v>1004</v>
      </c>
      <c r="C544" s="178">
        <v>150</v>
      </c>
      <c r="D544" s="178">
        <v>150</v>
      </c>
      <c r="E544" s="174">
        <v>0</v>
      </c>
      <c r="F544" s="174">
        <v>0</v>
      </c>
      <c r="G544" s="174">
        <v>0</v>
      </c>
      <c r="H544" s="174">
        <v>0</v>
      </c>
      <c r="I544" s="178">
        <v>150</v>
      </c>
      <c r="J544" s="178">
        <v>150</v>
      </c>
      <c r="K544" s="174">
        <v>150</v>
      </c>
      <c r="L544" s="160"/>
      <c r="M544" s="91" t="s">
        <v>342</v>
      </c>
    </row>
    <row r="545" spans="1:13" ht="165.75">
      <c r="A545" s="210">
        <v>96</v>
      </c>
      <c r="B545" s="105" t="s">
        <v>1005</v>
      </c>
      <c r="C545" s="178">
        <v>500</v>
      </c>
      <c r="D545" s="178">
        <v>500</v>
      </c>
      <c r="E545" s="178">
        <v>0</v>
      </c>
      <c r="F545" s="178">
        <v>0</v>
      </c>
      <c r="G545" s="178">
        <v>0</v>
      </c>
      <c r="H545" s="178">
        <v>0</v>
      </c>
      <c r="I545" s="178">
        <v>500</v>
      </c>
      <c r="J545" s="178">
        <v>500</v>
      </c>
      <c r="K545" s="178">
        <v>500</v>
      </c>
      <c r="L545" s="160"/>
      <c r="M545" s="91" t="s">
        <v>342</v>
      </c>
    </row>
    <row r="546" spans="1:13" ht="76.5">
      <c r="A546" s="210">
        <v>97</v>
      </c>
      <c r="B546" s="103" t="s">
        <v>1006</v>
      </c>
      <c r="C546" s="178">
        <v>215</v>
      </c>
      <c r="D546" s="178">
        <v>215</v>
      </c>
      <c r="E546" s="174">
        <v>0</v>
      </c>
      <c r="F546" s="174">
        <v>0</v>
      </c>
      <c r="G546" s="174">
        <v>0</v>
      </c>
      <c r="H546" s="174">
        <v>0</v>
      </c>
      <c r="I546" s="178">
        <v>215</v>
      </c>
      <c r="J546" s="178">
        <v>215</v>
      </c>
      <c r="K546" s="174">
        <v>215</v>
      </c>
      <c r="L546" s="160"/>
      <c r="M546" s="91" t="s">
        <v>342</v>
      </c>
    </row>
    <row r="547" spans="1:13" ht="102">
      <c r="A547" s="210">
        <v>98</v>
      </c>
      <c r="B547" s="103" t="s">
        <v>1007</v>
      </c>
      <c r="C547" s="178">
        <v>215</v>
      </c>
      <c r="D547" s="178">
        <v>215</v>
      </c>
      <c r="E547" s="174">
        <v>0</v>
      </c>
      <c r="F547" s="174">
        <v>0</v>
      </c>
      <c r="G547" s="174">
        <v>0</v>
      </c>
      <c r="H547" s="174">
        <v>0</v>
      </c>
      <c r="I547" s="178">
        <v>215</v>
      </c>
      <c r="J547" s="178">
        <v>215</v>
      </c>
      <c r="K547" s="174">
        <v>215</v>
      </c>
      <c r="L547" s="160"/>
      <c r="M547" s="91" t="s">
        <v>342</v>
      </c>
    </row>
    <row r="548" spans="1:13" ht="114.75">
      <c r="A548" s="210">
        <v>99</v>
      </c>
      <c r="B548" s="103" t="s">
        <v>1008</v>
      </c>
      <c r="C548" s="178">
        <v>397.4</v>
      </c>
      <c r="D548" s="178">
        <v>397.375</v>
      </c>
      <c r="E548" s="174">
        <v>0</v>
      </c>
      <c r="F548" s="174">
        <v>0</v>
      </c>
      <c r="G548" s="174">
        <v>0</v>
      </c>
      <c r="H548" s="174">
        <v>0</v>
      </c>
      <c r="I548" s="178">
        <v>397.4</v>
      </c>
      <c r="J548" s="178">
        <v>397.375</v>
      </c>
      <c r="K548" s="174">
        <v>397.375</v>
      </c>
      <c r="L548" s="160"/>
      <c r="M548" s="91" t="s">
        <v>342</v>
      </c>
    </row>
    <row r="549" spans="1:13" ht="140.25">
      <c r="A549" s="210">
        <v>100</v>
      </c>
      <c r="B549" s="103" t="s">
        <v>1009</v>
      </c>
      <c r="C549" s="178">
        <v>2118</v>
      </c>
      <c r="D549" s="178">
        <v>2118</v>
      </c>
      <c r="E549" s="174">
        <v>0</v>
      </c>
      <c r="F549" s="174">
        <v>0</v>
      </c>
      <c r="G549" s="174">
        <v>0</v>
      </c>
      <c r="H549" s="174">
        <v>0</v>
      </c>
      <c r="I549" s="178">
        <v>2118</v>
      </c>
      <c r="J549" s="178">
        <v>2118</v>
      </c>
      <c r="K549" s="174">
        <v>2118</v>
      </c>
      <c r="L549" s="160"/>
      <c r="M549" s="91" t="s">
        <v>342</v>
      </c>
    </row>
    <row r="550" spans="1:13" ht="102">
      <c r="A550" s="210">
        <v>101</v>
      </c>
      <c r="B550" s="103" t="s">
        <v>1010</v>
      </c>
      <c r="C550" s="178">
        <v>720</v>
      </c>
      <c r="D550" s="178">
        <v>720</v>
      </c>
      <c r="E550" s="174">
        <v>0</v>
      </c>
      <c r="F550" s="174">
        <v>0</v>
      </c>
      <c r="G550" s="174">
        <v>0</v>
      </c>
      <c r="H550" s="174">
        <v>0</v>
      </c>
      <c r="I550" s="178">
        <v>720</v>
      </c>
      <c r="J550" s="178">
        <v>720</v>
      </c>
      <c r="K550" s="174">
        <v>720</v>
      </c>
      <c r="L550" s="160"/>
      <c r="M550" s="91" t="s">
        <v>342</v>
      </c>
    </row>
    <row r="551" spans="1:13" ht="165.75">
      <c r="A551" s="210">
        <v>102</v>
      </c>
      <c r="B551" s="105" t="s">
        <v>1011</v>
      </c>
      <c r="C551" s="178">
        <v>3578.4</v>
      </c>
      <c r="D551" s="178">
        <v>3578.4</v>
      </c>
      <c r="E551" s="178">
        <v>0</v>
      </c>
      <c r="F551" s="178">
        <v>0</v>
      </c>
      <c r="G551" s="178">
        <v>0</v>
      </c>
      <c r="H551" s="178">
        <v>0</v>
      </c>
      <c r="I551" s="178">
        <v>3578.4</v>
      </c>
      <c r="J551" s="178">
        <v>3578.4</v>
      </c>
      <c r="K551" s="178">
        <v>3578.4</v>
      </c>
      <c r="L551" s="160"/>
      <c r="M551" s="91" t="s">
        <v>342</v>
      </c>
    </row>
    <row r="552" spans="1:13" ht="140.25">
      <c r="A552" s="210">
        <v>103</v>
      </c>
      <c r="B552" s="103" t="s">
        <v>1012</v>
      </c>
      <c r="C552" s="178">
        <v>1248</v>
      </c>
      <c r="D552" s="178">
        <v>1248</v>
      </c>
      <c r="E552" s="174">
        <v>0</v>
      </c>
      <c r="F552" s="174">
        <v>0</v>
      </c>
      <c r="G552" s="174">
        <v>0</v>
      </c>
      <c r="H552" s="174">
        <v>0</v>
      </c>
      <c r="I552" s="178">
        <v>1248</v>
      </c>
      <c r="J552" s="178">
        <v>1248</v>
      </c>
      <c r="K552" s="174">
        <v>1248</v>
      </c>
      <c r="L552" s="160"/>
      <c r="M552" s="91" t="s">
        <v>342</v>
      </c>
    </row>
    <row r="553" spans="1:13" ht="114.75">
      <c r="A553" s="210">
        <v>104</v>
      </c>
      <c r="B553" s="103" t="s">
        <v>1013</v>
      </c>
      <c r="C553" s="178">
        <v>1874</v>
      </c>
      <c r="D553" s="178">
        <v>1874</v>
      </c>
      <c r="E553" s="174">
        <v>0</v>
      </c>
      <c r="F553" s="174">
        <v>0</v>
      </c>
      <c r="G553" s="174">
        <v>0</v>
      </c>
      <c r="H553" s="174">
        <v>0</v>
      </c>
      <c r="I553" s="178">
        <v>1874</v>
      </c>
      <c r="J553" s="178">
        <v>1874</v>
      </c>
      <c r="K553" s="174">
        <v>1874</v>
      </c>
      <c r="L553" s="160"/>
      <c r="M553" s="91" t="s">
        <v>342</v>
      </c>
    </row>
    <row r="554" spans="1:13" ht="102">
      <c r="A554" s="210">
        <v>105</v>
      </c>
      <c r="B554" s="103" t="s">
        <v>1014</v>
      </c>
      <c r="C554" s="178">
        <v>701.2</v>
      </c>
      <c r="D554" s="178">
        <v>701.2</v>
      </c>
      <c r="E554" s="174">
        <v>0</v>
      </c>
      <c r="F554" s="174">
        <v>0</v>
      </c>
      <c r="G554" s="174">
        <v>0</v>
      </c>
      <c r="H554" s="174">
        <v>0</v>
      </c>
      <c r="I554" s="178">
        <v>701.2</v>
      </c>
      <c r="J554" s="178">
        <v>701.2</v>
      </c>
      <c r="K554" s="174">
        <v>701.2</v>
      </c>
      <c r="L554" s="160"/>
      <c r="M554" s="91" t="s">
        <v>342</v>
      </c>
    </row>
    <row r="555" spans="1:13" ht="114.75">
      <c r="A555" s="210">
        <v>106</v>
      </c>
      <c r="B555" s="105" t="s">
        <v>1015</v>
      </c>
      <c r="C555" s="178">
        <v>1600</v>
      </c>
      <c r="D555" s="178">
        <v>1600</v>
      </c>
      <c r="E555" s="178">
        <v>0</v>
      </c>
      <c r="F555" s="178">
        <v>0</v>
      </c>
      <c r="G555" s="178">
        <v>0</v>
      </c>
      <c r="H555" s="178">
        <v>0</v>
      </c>
      <c r="I555" s="178">
        <v>1600</v>
      </c>
      <c r="J555" s="178">
        <v>1600</v>
      </c>
      <c r="K555" s="178">
        <v>1600</v>
      </c>
      <c r="L555" s="160"/>
      <c r="M555" s="91" t="s">
        <v>342</v>
      </c>
    </row>
    <row r="556" spans="1:13" ht="63.75">
      <c r="A556" s="210"/>
      <c r="B556" s="109" t="s">
        <v>1016</v>
      </c>
      <c r="C556" s="178"/>
      <c r="D556" s="178"/>
      <c r="E556" s="174"/>
      <c r="F556" s="174"/>
      <c r="G556" s="174"/>
      <c r="H556" s="174"/>
      <c r="I556" s="178"/>
      <c r="J556" s="178"/>
      <c r="K556" s="174"/>
      <c r="L556" s="160"/>
      <c r="M556" s="91"/>
    </row>
    <row r="557" spans="1:13" ht="102">
      <c r="A557" s="210">
        <v>107</v>
      </c>
      <c r="B557" s="103" t="s">
        <v>1017</v>
      </c>
      <c r="C557" s="178">
        <v>800.1</v>
      </c>
      <c r="D557" s="178">
        <v>800.032</v>
      </c>
      <c r="E557" s="174">
        <v>0</v>
      </c>
      <c r="F557" s="174">
        <v>0</v>
      </c>
      <c r="G557" s="174">
        <v>0</v>
      </c>
      <c r="H557" s="174">
        <v>0</v>
      </c>
      <c r="I557" s="178">
        <v>800.1</v>
      </c>
      <c r="J557" s="178">
        <v>800.032</v>
      </c>
      <c r="K557" s="174">
        <v>800.032</v>
      </c>
      <c r="L557" s="160"/>
      <c r="M557" s="91" t="s">
        <v>342</v>
      </c>
    </row>
    <row r="558" spans="1:13" ht="76.5">
      <c r="A558" s="210">
        <v>108</v>
      </c>
      <c r="B558" s="105" t="s">
        <v>1018</v>
      </c>
      <c r="C558" s="178">
        <v>991.5</v>
      </c>
      <c r="D558" s="178">
        <v>991.403</v>
      </c>
      <c r="E558" s="178">
        <v>0</v>
      </c>
      <c r="F558" s="178">
        <v>0</v>
      </c>
      <c r="G558" s="178">
        <v>0</v>
      </c>
      <c r="H558" s="178">
        <v>0</v>
      </c>
      <c r="I558" s="178">
        <v>991.5</v>
      </c>
      <c r="J558" s="178">
        <v>991.403</v>
      </c>
      <c r="K558" s="178">
        <v>991.403</v>
      </c>
      <c r="L558" s="160"/>
      <c r="M558" s="91" t="s">
        <v>342</v>
      </c>
    </row>
    <row r="559" spans="1:13" ht="178.5">
      <c r="A559" s="210">
        <v>109</v>
      </c>
      <c r="B559" s="103" t="s">
        <v>1019</v>
      </c>
      <c r="C559" s="178">
        <v>1197.6</v>
      </c>
      <c r="D559" s="178">
        <v>1197.6</v>
      </c>
      <c r="E559" s="174">
        <v>0</v>
      </c>
      <c r="F559" s="174">
        <v>0</v>
      </c>
      <c r="G559" s="174">
        <v>0</v>
      </c>
      <c r="H559" s="174">
        <v>0</v>
      </c>
      <c r="I559" s="178">
        <v>1197.6</v>
      </c>
      <c r="J559" s="178">
        <v>1197.6</v>
      </c>
      <c r="K559" s="174">
        <v>1197.6</v>
      </c>
      <c r="L559" s="160"/>
      <c r="M559" s="91" t="s">
        <v>342</v>
      </c>
    </row>
    <row r="560" spans="1:13" ht="114.75">
      <c r="A560" s="210">
        <v>110</v>
      </c>
      <c r="B560" s="103" t="s">
        <v>1020</v>
      </c>
      <c r="C560" s="178">
        <v>4435.2</v>
      </c>
      <c r="D560" s="178">
        <v>4435.2</v>
      </c>
      <c r="E560" s="174">
        <v>0</v>
      </c>
      <c r="F560" s="174">
        <v>0</v>
      </c>
      <c r="G560" s="174">
        <v>0</v>
      </c>
      <c r="H560" s="174">
        <v>0</v>
      </c>
      <c r="I560" s="178">
        <v>4435.2</v>
      </c>
      <c r="J560" s="178">
        <v>4435.2</v>
      </c>
      <c r="K560" s="174">
        <v>4435.2</v>
      </c>
      <c r="L560" s="160"/>
      <c r="M560" s="91" t="s">
        <v>342</v>
      </c>
    </row>
    <row r="561" spans="1:13" ht="153">
      <c r="A561" s="210">
        <v>111</v>
      </c>
      <c r="B561" s="103" t="s">
        <v>1021</v>
      </c>
      <c r="C561" s="178">
        <v>5671.2</v>
      </c>
      <c r="D561" s="178">
        <v>5671.2</v>
      </c>
      <c r="E561" s="174">
        <v>0</v>
      </c>
      <c r="F561" s="174">
        <v>0</v>
      </c>
      <c r="G561" s="174">
        <v>0</v>
      </c>
      <c r="H561" s="174">
        <v>0</v>
      </c>
      <c r="I561" s="178">
        <v>5671.2</v>
      </c>
      <c r="J561" s="178">
        <v>5671.2</v>
      </c>
      <c r="K561" s="174">
        <v>5671.2</v>
      </c>
      <c r="L561" s="160"/>
      <c r="M561" s="91" t="s">
        <v>342</v>
      </c>
    </row>
    <row r="562" spans="1:13" ht="114.75">
      <c r="A562" s="210">
        <v>112</v>
      </c>
      <c r="B562" s="103" t="s">
        <v>1022</v>
      </c>
      <c r="C562" s="178">
        <v>3505.6</v>
      </c>
      <c r="D562" s="178">
        <v>3505.515</v>
      </c>
      <c r="E562" s="174">
        <v>0</v>
      </c>
      <c r="F562" s="174">
        <v>0</v>
      </c>
      <c r="G562" s="174">
        <v>0</v>
      </c>
      <c r="H562" s="174">
        <v>0</v>
      </c>
      <c r="I562" s="178">
        <v>3505.6</v>
      </c>
      <c r="J562" s="178">
        <v>3505.515</v>
      </c>
      <c r="K562" s="174">
        <v>3505.515</v>
      </c>
      <c r="L562" s="160"/>
      <c r="M562" s="91" t="s">
        <v>342</v>
      </c>
    </row>
    <row r="563" spans="1:13" ht="114.75">
      <c r="A563" s="210">
        <v>113</v>
      </c>
      <c r="B563" s="105" t="s">
        <v>1023</v>
      </c>
      <c r="C563" s="178">
        <v>2175.3</v>
      </c>
      <c r="D563" s="178">
        <v>2175.3</v>
      </c>
      <c r="E563" s="178">
        <v>0</v>
      </c>
      <c r="F563" s="178">
        <v>0</v>
      </c>
      <c r="G563" s="178">
        <v>0</v>
      </c>
      <c r="H563" s="178">
        <v>0</v>
      </c>
      <c r="I563" s="178">
        <v>2175.3</v>
      </c>
      <c r="J563" s="178">
        <v>2175.3</v>
      </c>
      <c r="K563" s="178">
        <v>2175.3</v>
      </c>
      <c r="L563" s="160"/>
      <c r="M563" s="91" t="s">
        <v>342</v>
      </c>
    </row>
    <row r="564" spans="1:13" ht="114.75">
      <c r="A564" s="210">
        <v>114</v>
      </c>
      <c r="B564" s="103" t="s">
        <v>1024</v>
      </c>
      <c r="C564" s="178">
        <v>5000</v>
      </c>
      <c r="D564" s="178">
        <v>5000</v>
      </c>
      <c r="E564" s="174">
        <v>0</v>
      </c>
      <c r="F564" s="174">
        <v>0</v>
      </c>
      <c r="G564" s="174">
        <v>0</v>
      </c>
      <c r="H564" s="174">
        <v>0</v>
      </c>
      <c r="I564" s="178">
        <v>5000</v>
      </c>
      <c r="J564" s="178">
        <v>5000</v>
      </c>
      <c r="K564" s="174">
        <v>5000</v>
      </c>
      <c r="L564" s="160"/>
      <c r="M564" s="91" t="s">
        <v>342</v>
      </c>
    </row>
    <row r="565" spans="1:13" ht="76.5">
      <c r="A565" s="210">
        <v>115</v>
      </c>
      <c r="B565" s="103" t="s">
        <v>1025</v>
      </c>
      <c r="C565" s="178">
        <v>2025.7</v>
      </c>
      <c r="D565" s="178">
        <v>2025.7</v>
      </c>
      <c r="E565" s="174">
        <v>0</v>
      </c>
      <c r="F565" s="174">
        <v>0</v>
      </c>
      <c r="G565" s="174">
        <v>0</v>
      </c>
      <c r="H565" s="174">
        <v>0</v>
      </c>
      <c r="I565" s="178">
        <v>2025.7</v>
      </c>
      <c r="J565" s="178">
        <v>2025.7</v>
      </c>
      <c r="K565" s="174">
        <v>2025.7</v>
      </c>
      <c r="L565" s="160"/>
      <c r="M565" s="91" t="s">
        <v>342</v>
      </c>
    </row>
    <row r="566" spans="1:13" ht="63.75">
      <c r="A566" s="210"/>
      <c r="B566" s="109" t="s">
        <v>1026</v>
      </c>
      <c r="C566" s="178"/>
      <c r="D566" s="178"/>
      <c r="E566" s="174"/>
      <c r="F566" s="174"/>
      <c r="G566" s="174"/>
      <c r="H566" s="174"/>
      <c r="I566" s="178"/>
      <c r="J566" s="178"/>
      <c r="K566" s="174"/>
      <c r="L566" s="160"/>
      <c r="M566" s="91"/>
    </row>
    <row r="567" spans="1:13" ht="165.75">
      <c r="A567" s="210">
        <v>116</v>
      </c>
      <c r="B567" s="103" t="s">
        <v>1027</v>
      </c>
      <c r="C567" s="178">
        <v>2050.6</v>
      </c>
      <c r="D567" s="178">
        <v>2050.6</v>
      </c>
      <c r="E567" s="174">
        <v>0</v>
      </c>
      <c r="F567" s="174">
        <v>0</v>
      </c>
      <c r="G567" s="174">
        <v>0</v>
      </c>
      <c r="H567" s="174">
        <v>0</v>
      </c>
      <c r="I567" s="178">
        <v>2050.6</v>
      </c>
      <c r="J567" s="178">
        <v>2050.6</v>
      </c>
      <c r="K567" s="174">
        <v>2050.6</v>
      </c>
      <c r="L567" s="160"/>
      <c r="M567" s="91" t="s">
        <v>342</v>
      </c>
    </row>
    <row r="568" spans="1:13" ht="127.5">
      <c r="A568" s="210">
        <v>117</v>
      </c>
      <c r="B568" s="103" t="s">
        <v>1028</v>
      </c>
      <c r="C568" s="178">
        <v>800</v>
      </c>
      <c r="D568" s="178">
        <v>800</v>
      </c>
      <c r="E568" s="174">
        <v>0</v>
      </c>
      <c r="F568" s="174">
        <v>0</v>
      </c>
      <c r="G568" s="174">
        <v>0</v>
      </c>
      <c r="H568" s="174">
        <v>0</v>
      </c>
      <c r="I568" s="178">
        <v>800</v>
      </c>
      <c r="J568" s="178">
        <v>800</v>
      </c>
      <c r="K568" s="174">
        <v>800</v>
      </c>
      <c r="L568" s="160"/>
      <c r="M568" s="91" t="s">
        <v>342</v>
      </c>
    </row>
    <row r="569" spans="1:13" ht="102">
      <c r="A569" s="210">
        <v>118</v>
      </c>
      <c r="B569" s="103" t="s">
        <v>1029</v>
      </c>
      <c r="C569" s="178">
        <v>600</v>
      </c>
      <c r="D569" s="178">
        <v>600</v>
      </c>
      <c r="E569" s="174">
        <v>0</v>
      </c>
      <c r="F569" s="174">
        <v>0</v>
      </c>
      <c r="G569" s="174">
        <v>0</v>
      </c>
      <c r="H569" s="174">
        <v>0</v>
      </c>
      <c r="I569" s="178">
        <v>600</v>
      </c>
      <c r="J569" s="178">
        <v>600</v>
      </c>
      <c r="K569" s="174">
        <v>600</v>
      </c>
      <c r="L569" s="160"/>
      <c r="M569" s="91" t="s">
        <v>342</v>
      </c>
    </row>
    <row r="570" spans="1:13" ht="76.5">
      <c r="A570" s="210">
        <v>119</v>
      </c>
      <c r="B570" s="103" t="s">
        <v>1030</v>
      </c>
      <c r="C570" s="178">
        <v>795.5</v>
      </c>
      <c r="D570" s="178">
        <v>795.5</v>
      </c>
      <c r="E570" s="174">
        <v>0</v>
      </c>
      <c r="F570" s="174">
        <v>0</v>
      </c>
      <c r="G570" s="174">
        <v>0</v>
      </c>
      <c r="H570" s="174">
        <v>0</v>
      </c>
      <c r="I570" s="178">
        <v>795.5</v>
      </c>
      <c r="J570" s="178">
        <v>795.5</v>
      </c>
      <c r="K570" s="174">
        <v>795.5</v>
      </c>
      <c r="L570" s="160"/>
      <c r="M570" s="91" t="s">
        <v>342</v>
      </c>
    </row>
    <row r="571" spans="1:13" ht="102">
      <c r="A571" s="210">
        <v>120</v>
      </c>
      <c r="B571" s="103" t="s">
        <v>1031</v>
      </c>
      <c r="C571" s="178">
        <v>12372.9</v>
      </c>
      <c r="D571" s="178">
        <v>10336.374</v>
      </c>
      <c r="E571" s="174">
        <v>0</v>
      </c>
      <c r="F571" s="174">
        <v>0</v>
      </c>
      <c r="G571" s="174">
        <v>0</v>
      </c>
      <c r="H571" s="174">
        <v>0</v>
      </c>
      <c r="I571" s="178">
        <v>12372.9</v>
      </c>
      <c r="J571" s="178">
        <v>10336.374</v>
      </c>
      <c r="K571" s="174">
        <v>10336.374</v>
      </c>
      <c r="L571" s="160"/>
      <c r="M571" s="91" t="s">
        <v>527</v>
      </c>
    </row>
    <row r="572" spans="1:13" ht="76.5">
      <c r="A572" s="210"/>
      <c r="B572" s="109" t="s">
        <v>289</v>
      </c>
      <c r="C572" s="178"/>
      <c r="D572" s="178"/>
      <c r="E572" s="174"/>
      <c r="F572" s="174"/>
      <c r="G572" s="174"/>
      <c r="H572" s="174"/>
      <c r="I572" s="178"/>
      <c r="J572" s="178"/>
      <c r="K572" s="174"/>
      <c r="L572" s="160"/>
      <c r="M572" s="91"/>
    </row>
    <row r="573" spans="1:13" ht="204">
      <c r="A573" s="210">
        <v>121</v>
      </c>
      <c r="B573" s="103" t="s">
        <v>288</v>
      </c>
      <c r="C573" s="178">
        <v>4637.3</v>
      </c>
      <c r="D573" s="178">
        <v>4637.25</v>
      </c>
      <c r="E573" s="174">
        <v>0</v>
      </c>
      <c r="F573" s="174">
        <v>0</v>
      </c>
      <c r="G573" s="174">
        <v>0</v>
      </c>
      <c r="H573" s="174">
        <v>0</v>
      </c>
      <c r="I573" s="178">
        <v>4637.3</v>
      </c>
      <c r="J573" s="178">
        <v>4637.25</v>
      </c>
      <c r="K573" s="174">
        <v>4637.25</v>
      </c>
      <c r="L573" s="160"/>
      <c r="M573" s="91" t="s">
        <v>342</v>
      </c>
    </row>
    <row r="574" spans="1:13" ht="331.5">
      <c r="A574" s="210">
        <v>122</v>
      </c>
      <c r="B574" s="105" t="s">
        <v>1032</v>
      </c>
      <c r="C574" s="178">
        <v>10452.1</v>
      </c>
      <c r="D574" s="178">
        <v>10452.074</v>
      </c>
      <c r="E574" s="178">
        <v>0</v>
      </c>
      <c r="F574" s="178">
        <v>0</v>
      </c>
      <c r="G574" s="178">
        <v>0</v>
      </c>
      <c r="H574" s="178">
        <v>0</v>
      </c>
      <c r="I574" s="178">
        <v>10452.1</v>
      </c>
      <c r="J574" s="178">
        <v>10452.074</v>
      </c>
      <c r="K574" s="178">
        <v>10452.074</v>
      </c>
      <c r="L574" s="160"/>
      <c r="M574" s="91" t="s">
        <v>342</v>
      </c>
    </row>
    <row r="575" spans="1:13" ht="102">
      <c r="A575" s="210">
        <v>123</v>
      </c>
      <c r="B575" s="103" t="s">
        <v>290</v>
      </c>
      <c r="C575" s="178">
        <v>2091.5</v>
      </c>
      <c r="D575" s="178">
        <v>2091.495</v>
      </c>
      <c r="E575" s="174">
        <v>0</v>
      </c>
      <c r="F575" s="174">
        <v>0</v>
      </c>
      <c r="G575" s="174">
        <v>0</v>
      </c>
      <c r="H575" s="174">
        <v>0</v>
      </c>
      <c r="I575" s="178">
        <v>2091.5</v>
      </c>
      <c r="J575" s="178">
        <v>2091.495</v>
      </c>
      <c r="K575" s="174">
        <v>2091.495</v>
      </c>
      <c r="L575" s="160"/>
      <c r="M575" s="91" t="s">
        <v>342</v>
      </c>
    </row>
    <row r="576" spans="1:13" ht="76.5">
      <c r="A576" s="210"/>
      <c r="B576" s="109" t="s">
        <v>291</v>
      </c>
      <c r="C576" s="178"/>
      <c r="D576" s="178"/>
      <c r="E576" s="174"/>
      <c r="F576" s="174"/>
      <c r="G576" s="174"/>
      <c r="H576" s="174"/>
      <c r="I576" s="178"/>
      <c r="J576" s="178"/>
      <c r="K576" s="174"/>
      <c r="L576" s="160"/>
      <c r="M576" s="91"/>
    </row>
    <row r="577" spans="1:13" ht="153">
      <c r="A577" s="210">
        <v>124</v>
      </c>
      <c r="B577" s="103" t="s">
        <v>1034</v>
      </c>
      <c r="C577" s="178">
        <v>650</v>
      </c>
      <c r="D577" s="178">
        <v>650</v>
      </c>
      <c r="E577" s="174">
        <v>0</v>
      </c>
      <c r="F577" s="174">
        <v>0</v>
      </c>
      <c r="G577" s="174">
        <v>0</v>
      </c>
      <c r="H577" s="174">
        <v>0</v>
      </c>
      <c r="I577" s="178">
        <v>650</v>
      </c>
      <c r="J577" s="178">
        <v>650</v>
      </c>
      <c r="K577" s="174">
        <v>650</v>
      </c>
      <c r="L577" s="160"/>
      <c r="M577" s="91" t="s">
        <v>342</v>
      </c>
    </row>
    <row r="578" spans="1:13" ht="216.75">
      <c r="A578" s="210">
        <v>125</v>
      </c>
      <c r="B578" s="103" t="s">
        <v>292</v>
      </c>
      <c r="C578" s="178">
        <v>1650</v>
      </c>
      <c r="D578" s="178">
        <v>1650</v>
      </c>
      <c r="E578" s="174">
        <v>0</v>
      </c>
      <c r="F578" s="174">
        <v>0</v>
      </c>
      <c r="G578" s="174">
        <v>0</v>
      </c>
      <c r="H578" s="174">
        <v>0</v>
      </c>
      <c r="I578" s="178">
        <v>1650</v>
      </c>
      <c r="J578" s="178">
        <v>1650</v>
      </c>
      <c r="K578" s="174">
        <v>1650</v>
      </c>
      <c r="L578" s="160"/>
      <c r="M578" s="91" t="s">
        <v>342</v>
      </c>
    </row>
    <row r="579" spans="1:13" ht="76.5">
      <c r="A579" s="210"/>
      <c r="B579" s="104" t="s">
        <v>1666</v>
      </c>
      <c r="C579" s="178"/>
      <c r="D579" s="178"/>
      <c r="E579" s="178"/>
      <c r="F579" s="178"/>
      <c r="G579" s="178"/>
      <c r="H579" s="178"/>
      <c r="I579" s="178"/>
      <c r="J579" s="178"/>
      <c r="K579" s="178"/>
      <c r="L579" s="160"/>
      <c r="M579" s="91"/>
    </row>
    <row r="580" spans="1:13" ht="102">
      <c r="A580" s="210">
        <v>126</v>
      </c>
      <c r="B580" s="103" t="s">
        <v>1035</v>
      </c>
      <c r="C580" s="178">
        <v>353.8</v>
      </c>
      <c r="D580" s="178">
        <v>353.741</v>
      </c>
      <c r="E580" s="174">
        <v>0</v>
      </c>
      <c r="F580" s="174">
        <v>0</v>
      </c>
      <c r="G580" s="174">
        <v>0</v>
      </c>
      <c r="H580" s="174">
        <v>0</v>
      </c>
      <c r="I580" s="178">
        <v>353.8</v>
      </c>
      <c r="J580" s="178">
        <v>353.741</v>
      </c>
      <c r="K580" s="174">
        <v>353.741</v>
      </c>
      <c r="L580" s="160"/>
      <c r="M580" s="91" t="s">
        <v>342</v>
      </c>
    </row>
    <row r="581" spans="1:13" ht="102">
      <c r="A581" s="210">
        <v>127</v>
      </c>
      <c r="B581" s="103" t="s">
        <v>1036</v>
      </c>
      <c r="C581" s="178">
        <v>606</v>
      </c>
      <c r="D581" s="178">
        <v>464.6</v>
      </c>
      <c r="E581" s="174">
        <v>0</v>
      </c>
      <c r="F581" s="174">
        <v>0</v>
      </c>
      <c r="G581" s="174">
        <v>0</v>
      </c>
      <c r="H581" s="174">
        <v>0</v>
      </c>
      <c r="I581" s="178">
        <v>606</v>
      </c>
      <c r="J581" s="178">
        <v>464.6</v>
      </c>
      <c r="K581" s="174">
        <v>464.6</v>
      </c>
      <c r="L581" s="160"/>
      <c r="M581" s="91" t="s">
        <v>527</v>
      </c>
    </row>
    <row r="582" spans="1:13" ht="102">
      <c r="A582" s="210">
        <v>128</v>
      </c>
      <c r="B582" s="103" t="s">
        <v>1037</v>
      </c>
      <c r="C582" s="178">
        <v>211.6</v>
      </c>
      <c r="D582" s="178">
        <v>211.546</v>
      </c>
      <c r="E582" s="174">
        <v>0</v>
      </c>
      <c r="F582" s="174">
        <v>0</v>
      </c>
      <c r="G582" s="174">
        <v>0</v>
      </c>
      <c r="H582" s="174">
        <v>0</v>
      </c>
      <c r="I582" s="178">
        <v>211.6</v>
      </c>
      <c r="J582" s="178">
        <v>211.546</v>
      </c>
      <c r="K582" s="174">
        <v>211.546</v>
      </c>
      <c r="L582" s="160"/>
      <c r="M582" s="91" t="s">
        <v>342</v>
      </c>
    </row>
    <row r="583" spans="1:13" ht="127.5">
      <c r="A583" s="210">
        <v>129</v>
      </c>
      <c r="B583" s="103" t="s">
        <v>1038</v>
      </c>
      <c r="C583" s="178">
        <v>285.2</v>
      </c>
      <c r="D583" s="178">
        <v>285.174</v>
      </c>
      <c r="E583" s="174">
        <v>0</v>
      </c>
      <c r="F583" s="174">
        <v>0</v>
      </c>
      <c r="G583" s="174">
        <v>0</v>
      </c>
      <c r="H583" s="174">
        <v>0</v>
      </c>
      <c r="I583" s="178">
        <v>285.2</v>
      </c>
      <c r="J583" s="178">
        <v>285.174</v>
      </c>
      <c r="K583" s="174">
        <v>285.174</v>
      </c>
      <c r="L583" s="160"/>
      <c r="M583" s="91" t="s">
        <v>342</v>
      </c>
    </row>
    <row r="584" spans="1:13" ht="89.25">
      <c r="A584" s="210"/>
      <c r="B584" s="109" t="s">
        <v>1191</v>
      </c>
      <c r="C584" s="178"/>
      <c r="D584" s="178"/>
      <c r="E584" s="174"/>
      <c r="F584" s="174"/>
      <c r="G584" s="174"/>
      <c r="H584" s="174"/>
      <c r="I584" s="178"/>
      <c r="J584" s="178"/>
      <c r="K584" s="174"/>
      <c r="L584" s="160"/>
      <c r="M584" s="91"/>
    </row>
    <row r="585" spans="1:13" ht="191.25">
      <c r="A585" s="210">
        <v>130</v>
      </c>
      <c r="B585" s="103" t="s">
        <v>1039</v>
      </c>
      <c r="C585" s="178">
        <v>3613.4</v>
      </c>
      <c r="D585" s="178">
        <v>3613.321</v>
      </c>
      <c r="E585" s="174">
        <v>0</v>
      </c>
      <c r="F585" s="174">
        <v>0</v>
      </c>
      <c r="G585" s="174">
        <v>0</v>
      </c>
      <c r="H585" s="174">
        <v>0</v>
      </c>
      <c r="I585" s="178">
        <v>3613.4</v>
      </c>
      <c r="J585" s="178">
        <v>3613.321</v>
      </c>
      <c r="K585" s="174">
        <v>3613.321</v>
      </c>
      <c r="L585" s="160"/>
      <c r="M585" s="91" t="s">
        <v>342</v>
      </c>
    </row>
    <row r="586" spans="1:13" ht="178.5">
      <c r="A586" s="210">
        <v>131</v>
      </c>
      <c r="B586" s="103" t="s">
        <v>1040</v>
      </c>
      <c r="C586" s="178">
        <v>2837</v>
      </c>
      <c r="D586" s="178">
        <v>2836.967</v>
      </c>
      <c r="E586" s="174">
        <v>0</v>
      </c>
      <c r="F586" s="174">
        <v>0</v>
      </c>
      <c r="G586" s="174">
        <v>0</v>
      </c>
      <c r="H586" s="174">
        <v>0</v>
      </c>
      <c r="I586" s="178">
        <v>2837</v>
      </c>
      <c r="J586" s="178">
        <v>2836.967</v>
      </c>
      <c r="K586" s="174">
        <v>2836.967</v>
      </c>
      <c r="L586" s="160"/>
      <c r="M586" s="91" t="s">
        <v>342</v>
      </c>
    </row>
    <row r="587" spans="1:13" ht="178.5">
      <c r="A587" s="210">
        <v>132</v>
      </c>
      <c r="B587" s="103" t="s">
        <v>1041</v>
      </c>
      <c r="C587" s="178">
        <v>1394.4</v>
      </c>
      <c r="D587" s="178">
        <v>1394.322</v>
      </c>
      <c r="E587" s="174">
        <v>0</v>
      </c>
      <c r="F587" s="174">
        <v>0</v>
      </c>
      <c r="G587" s="174">
        <v>0</v>
      </c>
      <c r="H587" s="174">
        <v>0</v>
      </c>
      <c r="I587" s="178">
        <v>1394.4</v>
      </c>
      <c r="J587" s="178">
        <v>1394.322</v>
      </c>
      <c r="K587" s="174">
        <v>1394.322</v>
      </c>
      <c r="L587" s="160"/>
      <c r="M587" s="91" t="s">
        <v>342</v>
      </c>
    </row>
    <row r="588" spans="1:13" ht="242.25">
      <c r="A588" s="210">
        <v>133</v>
      </c>
      <c r="B588" s="103" t="s">
        <v>1042</v>
      </c>
      <c r="C588" s="178">
        <v>4256.8</v>
      </c>
      <c r="D588" s="178">
        <v>4256.781</v>
      </c>
      <c r="E588" s="174">
        <v>0</v>
      </c>
      <c r="F588" s="174">
        <v>0</v>
      </c>
      <c r="G588" s="174">
        <v>0</v>
      </c>
      <c r="H588" s="174">
        <v>0</v>
      </c>
      <c r="I588" s="178">
        <v>4256.8</v>
      </c>
      <c r="J588" s="178">
        <v>4256.781</v>
      </c>
      <c r="K588" s="174">
        <v>4256.781</v>
      </c>
      <c r="L588" s="160"/>
      <c r="M588" s="91" t="s">
        <v>342</v>
      </c>
    </row>
    <row r="589" spans="1:13" ht="140.25">
      <c r="A589" s="210">
        <v>134</v>
      </c>
      <c r="B589" s="103" t="s">
        <v>1043</v>
      </c>
      <c r="C589" s="178">
        <v>2536</v>
      </c>
      <c r="D589" s="178">
        <v>2536</v>
      </c>
      <c r="E589" s="174">
        <v>0</v>
      </c>
      <c r="F589" s="174">
        <v>0</v>
      </c>
      <c r="G589" s="174">
        <v>0</v>
      </c>
      <c r="H589" s="174">
        <v>0</v>
      </c>
      <c r="I589" s="178">
        <v>2536</v>
      </c>
      <c r="J589" s="178">
        <v>2536</v>
      </c>
      <c r="K589" s="174">
        <v>2536</v>
      </c>
      <c r="L589" s="160"/>
      <c r="M589" s="91" t="s">
        <v>342</v>
      </c>
    </row>
    <row r="590" spans="1:13" ht="153">
      <c r="A590" s="210">
        <v>135</v>
      </c>
      <c r="B590" s="103" t="s">
        <v>1044</v>
      </c>
      <c r="C590" s="178">
        <v>1800</v>
      </c>
      <c r="D590" s="178">
        <v>1800</v>
      </c>
      <c r="E590" s="174">
        <v>0</v>
      </c>
      <c r="F590" s="174">
        <v>0</v>
      </c>
      <c r="G590" s="174">
        <v>0</v>
      </c>
      <c r="H590" s="174">
        <v>0</v>
      </c>
      <c r="I590" s="178">
        <v>1800</v>
      </c>
      <c r="J590" s="178">
        <v>1800</v>
      </c>
      <c r="K590" s="174">
        <v>1800</v>
      </c>
      <c r="L590" s="160"/>
      <c r="M590" s="91" t="s">
        <v>342</v>
      </c>
    </row>
    <row r="591" spans="1:13" ht="102">
      <c r="A591" s="210">
        <v>136</v>
      </c>
      <c r="B591" s="103" t="s">
        <v>1045</v>
      </c>
      <c r="C591" s="178">
        <v>1180</v>
      </c>
      <c r="D591" s="178">
        <v>1180</v>
      </c>
      <c r="E591" s="174">
        <v>0</v>
      </c>
      <c r="F591" s="174">
        <v>0</v>
      </c>
      <c r="G591" s="174">
        <v>0</v>
      </c>
      <c r="H591" s="174">
        <v>0</v>
      </c>
      <c r="I591" s="178">
        <v>1180</v>
      </c>
      <c r="J591" s="178">
        <v>1180</v>
      </c>
      <c r="K591" s="174">
        <v>1180</v>
      </c>
      <c r="L591" s="160"/>
      <c r="M591" s="91" t="s">
        <v>342</v>
      </c>
    </row>
    <row r="592" spans="1:13" ht="127.5">
      <c r="A592" s="210">
        <v>137</v>
      </c>
      <c r="B592" s="103" t="s">
        <v>1046</v>
      </c>
      <c r="C592" s="178">
        <v>3520</v>
      </c>
      <c r="D592" s="178">
        <v>3520</v>
      </c>
      <c r="E592" s="174">
        <v>0</v>
      </c>
      <c r="F592" s="174">
        <v>0</v>
      </c>
      <c r="G592" s="174">
        <v>0</v>
      </c>
      <c r="H592" s="174">
        <v>0</v>
      </c>
      <c r="I592" s="178">
        <v>3520</v>
      </c>
      <c r="J592" s="178">
        <v>3520</v>
      </c>
      <c r="K592" s="174">
        <v>3520</v>
      </c>
      <c r="L592" s="160"/>
      <c r="M592" s="91" t="s">
        <v>342</v>
      </c>
    </row>
    <row r="593" spans="1:13" ht="114.75">
      <c r="A593" s="210">
        <v>138</v>
      </c>
      <c r="B593" s="105" t="s">
        <v>1047</v>
      </c>
      <c r="C593" s="178">
        <v>720</v>
      </c>
      <c r="D593" s="178">
        <v>720</v>
      </c>
      <c r="E593" s="178">
        <v>0</v>
      </c>
      <c r="F593" s="178">
        <v>0</v>
      </c>
      <c r="G593" s="178">
        <v>0</v>
      </c>
      <c r="H593" s="178">
        <v>0</v>
      </c>
      <c r="I593" s="178">
        <v>720</v>
      </c>
      <c r="J593" s="178">
        <v>720</v>
      </c>
      <c r="K593" s="178">
        <v>720</v>
      </c>
      <c r="L593" s="160"/>
      <c r="M593" s="91" t="s">
        <v>342</v>
      </c>
    </row>
    <row r="594" spans="1:13" ht="102">
      <c r="A594" s="210">
        <v>139</v>
      </c>
      <c r="B594" s="103" t="s">
        <v>1048</v>
      </c>
      <c r="C594" s="178">
        <v>19800</v>
      </c>
      <c r="D594" s="178">
        <v>19800</v>
      </c>
      <c r="E594" s="174">
        <v>0</v>
      </c>
      <c r="F594" s="174">
        <v>0</v>
      </c>
      <c r="G594" s="174">
        <v>0</v>
      </c>
      <c r="H594" s="174">
        <v>0</v>
      </c>
      <c r="I594" s="178">
        <v>19800</v>
      </c>
      <c r="J594" s="178">
        <v>19800</v>
      </c>
      <c r="K594" s="174">
        <v>19800</v>
      </c>
      <c r="L594" s="160"/>
      <c r="M594" s="91" t="s">
        <v>342</v>
      </c>
    </row>
    <row r="595" spans="1:13" ht="63.75">
      <c r="A595" s="210"/>
      <c r="B595" s="109" t="s">
        <v>1049</v>
      </c>
      <c r="C595" s="178"/>
      <c r="D595" s="178"/>
      <c r="E595" s="174"/>
      <c r="F595" s="174"/>
      <c r="G595" s="174"/>
      <c r="H595" s="174"/>
      <c r="I595" s="178"/>
      <c r="J595" s="178"/>
      <c r="K595" s="174"/>
      <c r="L595" s="160"/>
      <c r="M595" s="91"/>
    </row>
    <row r="596" spans="1:13" ht="102">
      <c r="A596" s="210">
        <v>140</v>
      </c>
      <c r="B596" s="103" t="s">
        <v>1050</v>
      </c>
      <c r="C596" s="178">
        <v>937.5</v>
      </c>
      <c r="D596" s="178">
        <v>937.5</v>
      </c>
      <c r="E596" s="174">
        <v>0</v>
      </c>
      <c r="F596" s="174">
        <v>0</v>
      </c>
      <c r="G596" s="174">
        <v>0</v>
      </c>
      <c r="H596" s="174">
        <v>0</v>
      </c>
      <c r="I596" s="178">
        <v>937.5</v>
      </c>
      <c r="J596" s="178">
        <v>937.5</v>
      </c>
      <c r="K596" s="174">
        <v>937.5</v>
      </c>
      <c r="L596" s="160"/>
      <c r="M596" s="91" t="s">
        <v>342</v>
      </c>
    </row>
    <row r="597" spans="1:13" ht="89.25">
      <c r="A597" s="210">
        <v>141</v>
      </c>
      <c r="B597" s="103" t="s">
        <v>1051</v>
      </c>
      <c r="C597" s="178">
        <v>2216.4</v>
      </c>
      <c r="D597" s="178">
        <v>2216.335</v>
      </c>
      <c r="E597" s="174">
        <v>0</v>
      </c>
      <c r="F597" s="174">
        <v>0</v>
      </c>
      <c r="G597" s="174">
        <v>0</v>
      </c>
      <c r="H597" s="174">
        <v>0</v>
      </c>
      <c r="I597" s="178">
        <v>2216.4</v>
      </c>
      <c r="J597" s="178">
        <v>2216.335</v>
      </c>
      <c r="K597" s="174">
        <v>2216.335</v>
      </c>
      <c r="L597" s="160"/>
      <c r="M597" s="91" t="s">
        <v>342</v>
      </c>
    </row>
    <row r="598" spans="1:13" ht="89.25">
      <c r="A598" s="210">
        <v>142</v>
      </c>
      <c r="B598" s="105" t="s">
        <v>1052</v>
      </c>
      <c r="C598" s="178">
        <v>900</v>
      </c>
      <c r="D598" s="178">
        <v>357.551</v>
      </c>
      <c r="E598" s="178">
        <v>0</v>
      </c>
      <c r="F598" s="178">
        <v>0</v>
      </c>
      <c r="G598" s="178">
        <v>0</v>
      </c>
      <c r="H598" s="178">
        <v>0</v>
      </c>
      <c r="I598" s="178">
        <v>900</v>
      </c>
      <c r="J598" s="178">
        <v>357.551</v>
      </c>
      <c r="K598" s="178">
        <v>357.551</v>
      </c>
      <c r="L598" s="160"/>
      <c r="M598" s="91" t="s">
        <v>530</v>
      </c>
    </row>
    <row r="599" spans="1:13" ht="89.25">
      <c r="A599" s="210">
        <v>143</v>
      </c>
      <c r="B599" s="103" t="s">
        <v>1053</v>
      </c>
      <c r="C599" s="178">
        <v>900</v>
      </c>
      <c r="D599" s="178">
        <v>357.551</v>
      </c>
      <c r="E599" s="174">
        <v>0</v>
      </c>
      <c r="F599" s="174">
        <v>0</v>
      </c>
      <c r="G599" s="174">
        <v>0</v>
      </c>
      <c r="H599" s="174">
        <v>0</v>
      </c>
      <c r="I599" s="178">
        <v>900</v>
      </c>
      <c r="J599" s="178">
        <v>357.551</v>
      </c>
      <c r="K599" s="174">
        <v>357.551</v>
      </c>
      <c r="L599" s="160"/>
      <c r="M599" s="91" t="s">
        <v>530</v>
      </c>
    </row>
    <row r="600" spans="1:13" ht="76.5">
      <c r="A600" s="210"/>
      <c r="B600" s="109" t="s">
        <v>1054</v>
      </c>
      <c r="C600" s="178"/>
      <c r="D600" s="178"/>
      <c r="E600" s="174"/>
      <c r="F600" s="174"/>
      <c r="G600" s="174"/>
      <c r="H600" s="174"/>
      <c r="I600" s="178"/>
      <c r="J600" s="178"/>
      <c r="K600" s="174"/>
      <c r="L600" s="160"/>
      <c r="M600" s="91"/>
    </row>
    <row r="601" spans="1:13" ht="140.25">
      <c r="A601" s="210">
        <v>144</v>
      </c>
      <c r="B601" s="103" t="s">
        <v>1055</v>
      </c>
      <c r="C601" s="178">
        <v>846.6</v>
      </c>
      <c r="D601" s="178">
        <v>846.504</v>
      </c>
      <c r="E601" s="174">
        <v>0</v>
      </c>
      <c r="F601" s="174">
        <v>0</v>
      </c>
      <c r="G601" s="174">
        <v>0</v>
      </c>
      <c r="H601" s="174">
        <v>0</v>
      </c>
      <c r="I601" s="178">
        <v>846.6</v>
      </c>
      <c r="J601" s="178">
        <v>846.504</v>
      </c>
      <c r="K601" s="174">
        <v>846.504</v>
      </c>
      <c r="L601" s="160"/>
      <c r="M601" s="91" t="s">
        <v>342</v>
      </c>
    </row>
    <row r="602" spans="1:13" ht="153">
      <c r="A602" s="210">
        <v>145</v>
      </c>
      <c r="B602" s="103" t="s">
        <v>1056</v>
      </c>
      <c r="C602" s="178">
        <v>622.4</v>
      </c>
      <c r="D602" s="178">
        <v>622.348</v>
      </c>
      <c r="E602" s="174">
        <v>0</v>
      </c>
      <c r="F602" s="174">
        <v>0</v>
      </c>
      <c r="G602" s="174">
        <v>0</v>
      </c>
      <c r="H602" s="174">
        <v>0</v>
      </c>
      <c r="I602" s="178">
        <v>622.4</v>
      </c>
      <c r="J602" s="178">
        <v>622.348</v>
      </c>
      <c r="K602" s="174">
        <v>622.348</v>
      </c>
      <c r="L602" s="160"/>
      <c r="M602" s="91" t="s">
        <v>342</v>
      </c>
    </row>
    <row r="603" spans="1:13" ht="102">
      <c r="A603" s="210">
        <v>146</v>
      </c>
      <c r="B603" s="103" t="s">
        <v>1057</v>
      </c>
      <c r="C603" s="178">
        <v>1009.9</v>
      </c>
      <c r="D603" s="178">
        <v>1009.886</v>
      </c>
      <c r="E603" s="174">
        <v>0</v>
      </c>
      <c r="F603" s="174">
        <v>0</v>
      </c>
      <c r="G603" s="174">
        <v>0</v>
      </c>
      <c r="H603" s="174">
        <v>0</v>
      </c>
      <c r="I603" s="178">
        <v>1009.9</v>
      </c>
      <c r="J603" s="178">
        <v>1009.886</v>
      </c>
      <c r="K603" s="174">
        <v>1009.886</v>
      </c>
      <c r="L603" s="160"/>
      <c r="M603" s="91" t="s">
        <v>342</v>
      </c>
    </row>
    <row r="604" spans="1:13" ht="102">
      <c r="A604" s="210">
        <v>147</v>
      </c>
      <c r="B604" s="103" t="s">
        <v>1058</v>
      </c>
      <c r="C604" s="178">
        <v>543</v>
      </c>
      <c r="D604" s="178">
        <v>543</v>
      </c>
      <c r="E604" s="174">
        <v>0</v>
      </c>
      <c r="F604" s="174">
        <v>0</v>
      </c>
      <c r="G604" s="174">
        <v>0</v>
      </c>
      <c r="H604" s="174">
        <v>0</v>
      </c>
      <c r="I604" s="178">
        <v>543</v>
      </c>
      <c r="J604" s="178">
        <v>543</v>
      </c>
      <c r="K604" s="174">
        <v>543</v>
      </c>
      <c r="L604" s="160"/>
      <c r="M604" s="91" t="s">
        <v>342</v>
      </c>
    </row>
    <row r="605" spans="1:13" ht="255">
      <c r="A605" s="210">
        <v>148</v>
      </c>
      <c r="B605" s="103" t="s">
        <v>1059</v>
      </c>
      <c r="C605" s="178">
        <v>7380</v>
      </c>
      <c r="D605" s="178">
        <v>7380</v>
      </c>
      <c r="E605" s="174">
        <v>0</v>
      </c>
      <c r="F605" s="174">
        <v>0</v>
      </c>
      <c r="G605" s="174">
        <v>0</v>
      </c>
      <c r="H605" s="174">
        <v>0</v>
      </c>
      <c r="I605" s="178">
        <v>7380</v>
      </c>
      <c r="J605" s="178">
        <v>7380</v>
      </c>
      <c r="K605" s="174">
        <v>7380</v>
      </c>
      <c r="L605" s="160"/>
      <c r="M605" s="91" t="s">
        <v>342</v>
      </c>
    </row>
    <row r="606" spans="1:13" ht="153">
      <c r="A606" s="210">
        <v>149</v>
      </c>
      <c r="B606" s="103" t="s">
        <v>1060</v>
      </c>
      <c r="C606" s="178">
        <v>2589.1</v>
      </c>
      <c r="D606" s="178">
        <v>2589.07</v>
      </c>
      <c r="E606" s="174">
        <v>0</v>
      </c>
      <c r="F606" s="174">
        <v>0</v>
      </c>
      <c r="G606" s="174">
        <v>0</v>
      </c>
      <c r="H606" s="174">
        <v>0</v>
      </c>
      <c r="I606" s="178">
        <v>2589.1</v>
      </c>
      <c r="J606" s="178">
        <v>2589.07</v>
      </c>
      <c r="K606" s="174">
        <v>2589.07</v>
      </c>
      <c r="L606" s="160"/>
      <c r="M606" s="91" t="s">
        <v>342</v>
      </c>
    </row>
    <row r="607" spans="1:13" ht="102">
      <c r="A607" s="210">
        <v>150</v>
      </c>
      <c r="B607" s="103" t="s">
        <v>1061</v>
      </c>
      <c r="C607" s="178">
        <v>3060</v>
      </c>
      <c r="D607" s="178">
        <v>3060</v>
      </c>
      <c r="E607" s="174">
        <v>0</v>
      </c>
      <c r="F607" s="174">
        <v>0</v>
      </c>
      <c r="G607" s="174">
        <v>0</v>
      </c>
      <c r="H607" s="174">
        <v>0</v>
      </c>
      <c r="I607" s="178">
        <v>3060</v>
      </c>
      <c r="J607" s="178">
        <v>3060</v>
      </c>
      <c r="K607" s="174">
        <v>3060</v>
      </c>
      <c r="L607" s="160"/>
      <c r="M607" s="91" t="s">
        <v>342</v>
      </c>
    </row>
    <row r="608" spans="1:13" ht="127.5">
      <c r="A608" s="210">
        <v>151</v>
      </c>
      <c r="B608" s="103" t="s">
        <v>1062</v>
      </c>
      <c r="C608" s="178">
        <v>3000</v>
      </c>
      <c r="D608" s="178">
        <v>3000</v>
      </c>
      <c r="E608" s="174">
        <v>0</v>
      </c>
      <c r="F608" s="174">
        <v>0</v>
      </c>
      <c r="G608" s="174">
        <v>0</v>
      </c>
      <c r="H608" s="174">
        <v>0</v>
      </c>
      <c r="I608" s="178">
        <v>3000</v>
      </c>
      <c r="J608" s="178">
        <v>3000</v>
      </c>
      <c r="K608" s="174">
        <v>3000</v>
      </c>
      <c r="L608" s="160"/>
      <c r="M608" s="91" t="s">
        <v>342</v>
      </c>
    </row>
    <row r="609" spans="1:13" ht="102">
      <c r="A609" s="210">
        <v>152</v>
      </c>
      <c r="B609" s="103" t="s">
        <v>1063</v>
      </c>
      <c r="C609" s="178">
        <v>1700</v>
      </c>
      <c r="D609" s="178">
        <v>1700</v>
      </c>
      <c r="E609" s="174">
        <v>0</v>
      </c>
      <c r="F609" s="174">
        <v>0</v>
      </c>
      <c r="G609" s="174">
        <v>0</v>
      </c>
      <c r="H609" s="174">
        <v>0</v>
      </c>
      <c r="I609" s="178">
        <v>1700</v>
      </c>
      <c r="J609" s="178">
        <v>1700</v>
      </c>
      <c r="K609" s="174">
        <v>1700</v>
      </c>
      <c r="L609" s="160"/>
      <c r="M609" s="91" t="s">
        <v>342</v>
      </c>
    </row>
    <row r="610" spans="1:13" ht="76.5">
      <c r="A610" s="210">
        <v>153</v>
      </c>
      <c r="B610" s="103" t="s">
        <v>1064</v>
      </c>
      <c r="C610" s="178">
        <v>1700</v>
      </c>
      <c r="D610" s="178">
        <v>1700</v>
      </c>
      <c r="E610" s="174">
        <v>0</v>
      </c>
      <c r="F610" s="174">
        <v>0</v>
      </c>
      <c r="G610" s="174">
        <v>0</v>
      </c>
      <c r="H610" s="174">
        <v>0</v>
      </c>
      <c r="I610" s="178">
        <v>1700</v>
      </c>
      <c r="J610" s="178">
        <v>1700</v>
      </c>
      <c r="K610" s="174">
        <v>1700</v>
      </c>
      <c r="L610" s="160"/>
      <c r="M610" s="91" t="s">
        <v>342</v>
      </c>
    </row>
    <row r="611" spans="1:13" ht="127.5">
      <c r="A611" s="210">
        <v>154</v>
      </c>
      <c r="B611" s="105" t="s">
        <v>1065</v>
      </c>
      <c r="C611" s="178">
        <v>1900</v>
      </c>
      <c r="D611" s="178">
        <v>1900</v>
      </c>
      <c r="E611" s="178">
        <v>0</v>
      </c>
      <c r="F611" s="178">
        <v>0</v>
      </c>
      <c r="G611" s="178">
        <v>0</v>
      </c>
      <c r="H611" s="178">
        <v>0</v>
      </c>
      <c r="I611" s="178">
        <v>1900</v>
      </c>
      <c r="J611" s="178">
        <v>1900</v>
      </c>
      <c r="K611" s="178">
        <v>1900</v>
      </c>
      <c r="L611" s="160"/>
      <c r="M611" s="91" t="s">
        <v>342</v>
      </c>
    </row>
    <row r="612" spans="1:13" ht="89.25">
      <c r="A612" s="210">
        <v>155</v>
      </c>
      <c r="B612" s="103" t="s">
        <v>1066</v>
      </c>
      <c r="C612" s="178">
        <v>2100</v>
      </c>
      <c r="D612" s="178">
        <v>2100</v>
      </c>
      <c r="E612" s="174">
        <v>0</v>
      </c>
      <c r="F612" s="174">
        <v>0</v>
      </c>
      <c r="G612" s="174">
        <v>0</v>
      </c>
      <c r="H612" s="174">
        <v>0</v>
      </c>
      <c r="I612" s="178">
        <v>2100</v>
      </c>
      <c r="J612" s="178">
        <v>2100</v>
      </c>
      <c r="K612" s="174">
        <v>2100</v>
      </c>
      <c r="L612" s="160"/>
      <c r="M612" s="91" t="s">
        <v>342</v>
      </c>
    </row>
    <row r="613" spans="1:13" ht="127.5">
      <c r="A613" s="210">
        <v>156</v>
      </c>
      <c r="B613" s="103" t="s">
        <v>1067</v>
      </c>
      <c r="C613" s="178">
        <v>960</v>
      </c>
      <c r="D613" s="178">
        <v>563.465</v>
      </c>
      <c r="E613" s="174">
        <v>0</v>
      </c>
      <c r="F613" s="174">
        <v>0</v>
      </c>
      <c r="G613" s="174">
        <v>0</v>
      </c>
      <c r="H613" s="174">
        <v>0</v>
      </c>
      <c r="I613" s="178">
        <v>960</v>
      </c>
      <c r="J613" s="178">
        <v>563.465</v>
      </c>
      <c r="K613" s="174">
        <v>563.465</v>
      </c>
      <c r="L613" s="160"/>
      <c r="M613" s="91" t="s">
        <v>531</v>
      </c>
    </row>
    <row r="614" spans="1:13" ht="76.5">
      <c r="A614" s="210"/>
      <c r="B614" s="104" t="s">
        <v>1068</v>
      </c>
      <c r="C614" s="178"/>
      <c r="D614" s="178"/>
      <c r="E614" s="178"/>
      <c r="F614" s="178"/>
      <c r="G614" s="178"/>
      <c r="H614" s="178"/>
      <c r="I614" s="178"/>
      <c r="J614" s="178"/>
      <c r="K614" s="178"/>
      <c r="L614" s="160"/>
      <c r="M614" s="91"/>
    </row>
    <row r="615" spans="1:13" ht="102">
      <c r="A615" s="210">
        <v>157</v>
      </c>
      <c r="B615" s="103" t="s">
        <v>1069</v>
      </c>
      <c r="C615" s="178">
        <v>700</v>
      </c>
      <c r="D615" s="178">
        <v>420.008</v>
      </c>
      <c r="E615" s="174">
        <v>0</v>
      </c>
      <c r="F615" s="174">
        <v>0</v>
      </c>
      <c r="G615" s="174">
        <v>0</v>
      </c>
      <c r="H615" s="174">
        <v>0</v>
      </c>
      <c r="I615" s="178">
        <v>700</v>
      </c>
      <c r="J615" s="178">
        <v>420.008</v>
      </c>
      <c r="K615" s="174">
        <v>420.008</v>
      </c>
      <c r="L615" s="160"/>
      <c r="M615" s="92" t="s">
        <v>531</v>
      </c>
    </row>
    <row r="616" spans="1:13" ht="114.75">
      <c r="A616" s="210">
        <v>158</v>
      </c>
      <c r="B616" s="103" t="s">
        <v>1070</v>
      </c>
      <c r="C616" s="178">
        <v>2230</v>
      </c>
      <c r="D616" s="178">
        <v>2230</v>
      </c>
      <c r="E616" s="174">
        <v>0</v>
      </c>
      <c r="F616" s="174">
        <v>0</v>
      </c>
      <c r="G616" s="174">
        <v>0</v>
      </c>
      <c r="H616" s="174">
        <v>0</v>
      </c>
      <c r="I616" s="178">
        <v>2230</v>
      </c>
      <c r="J616" s="178">
        <v>2230</v>
      </c>
      <c r="K616" s="174">
        <v>2230</v>
      </c>
      <c r="L616" s="160"/>
      <c r="M616" s="92" t="s">
        <v>342</v>
      </c>
    </row>
    <row r="617" spans="1:13" ht="153">
      <c r="A617" s="210">
        <v>159</v>
      </c>
      <c r="B617" s="103" t="s">
        <v>1071</v>
      </c>
      <c r="C617" s="178">
        <v>1000</v>
      </c>
      <c r="D617" s="178">
        <v>1000</v>
      </c>
      <c r="E617" s="174">
        <v>0</v>
      </c>
      <c r="F617" s="174">
        <v>0</v>
      </c>
      <c r="G617" s="174">
        <v>0</v>
      </c>
      <c r="H617" s="174">
        <v>0</v>
      </c>
      <c r="I617" s="178">
        <v>1000</v>
      </c>
      <c r="J617" s="178">
        <v>1000</v>
      </c>
      <c r="K617" s="174">
        <v>1000</v>
      </c>
      <c r="L617" s="160"/>
      <c r="M617" s="91" t="s">
        <v>342</v>
      </c>
    </row>
    <row r="618" spans="1:13" ht="191.25">
      <c r="A618" s="210">
        <v>160</v>
      </c>
      <c r="B618" s="103" t="s">
        <v>293</v>
      </c>
      <c r="C618" s="178">
        <v>750</v>
      </c>
      <c r="D618" s="178">
        <v>750</v>
      </c>
      <c r="E618" s="174">
        <v>0</v>
      </c>
      <c r="F618" s="174">
        <v>0</v>
      </c>
      <c r="G618" s="174">
        <v>0</v>
      </c>
      <c r="H618" s="174">
        <v>0</v>
      </c>
      <c r="I618" s="178">
        <v>750</v>
      </c>
      <c r="J618" s="178">
        <v>750</v>
      </c>
      <c r="K618" s="174">
        <v>750</v>
      </c>
      <c r="L618" s="160"/>
      <c r="M618" s="91" t="s">
        <v>342</v>
      </c>
    </row>
    <row r="619" spans="1:13" ht="89.25">
      <c r="A619" s="210"/>
      <c r="B619" s="109" t="s">
        <v>294</v>
      </c>
      <c r="C619" s="178"/>
      <c r="D619" s="178"/>
      <c r="E619" s="174"/>
      <c r="F619" s="174"/>
      <c r="G619" s="174"/>
      <c r="H619" s="174"/>
      <c r="I619" s="178"/>
      <c r="J619" s="178"/>
      <c r="K619" s="174"/>
      <c r="L619" s="160"/>
      <c r="M619" s="91"/>
    </row>
    <row r="620" spans="1:13" ht="216.75">
      <c r="A620" s="210">
        <v>161</v>
      </c>
      <c r="B620" s="105" t="s">
        <v>1073</v>
      </c>
      <c r="C620" s="178">
        <v>9188</v>
      </c>
      <c r="D620" s="178">
        <v>9187.933</v>
      </c>
      <c r="E620" s="178">
        <v>0</v>
      </c>
      <c r="F620" s="178">
        <v>0</v>
      </c>
      <c r="G620" s="178">
        <v>0</v>
      </c>
      <c r="H620" s="178">
        <v>0</v>
      </c>
      <c r="I620" s="178">
        <v>9188</v>
      </c>
      <c r="J620" s="178">
        <v>9187.933</v>
      </c>
      <c r="K620" s="178">
        <v>9187.933</v>
      </c>
      <c r="L620" s="160"/>
      <c r="M620" s="91" t="s">
        <v>342</v>
      </c>
    </row>
    <row r="621" spans="1:13" ht="216.75">
      <c r="A621" s="210">
        <v>162</v>
      </c>
      <c r="B621" s="103" t="s">
        <v>1074</v>
      </c>
      <c r="C621" s="178">
        <v>7488.6</v>
      </c>
      <c r="D621" s="178">
        <v>6308.808</v>
      </c>
      <c r="E621" s="174">
        <v>0</v>
      </c>
      <c r="F621" s="174">
        <v>0</v>
      </c>
      <c r="G621" s="174">
        <v>0</v>
      </c>
      <c r="H621" s="174">
        <v>0</v>
      </c>
      <c r="I621" s="178">
        <v>7488.6</v>
      </c>
      <c r="J621" s="178">
        <v>6308.808</v>
      </c>
      <c r="K621" s="174">
        <v>6308.808</v>
      </c>
      <c r="L621" s="160"/>
      <c r="M621" s="91" t="s">
        <v>531</v>
      </c>
    </row>
    <row r="622" spans="1:13" ht="89.25">
      <c r="A622" s="210">
        <v>163</v>
      </c>
      <c r="B622" s="103" t="s">
        <v>1075</v>
      </c>
      <c r="C622" s="178">
        <v>10000</v>
      </c>
      <c r="D622" s="178">
        <v>10000</v>
      </c>
      <c r="E622" s="174">
        <v>0</v>
      </c>
      <c r="F622" s="174">
        <v>0</v>
      </c>
      <c r="G622" s="174">
        <v>0</v>
      </c>
      <c r="H622" s="174">
        <v>0</v>
      </c>
      <c r="I622" s="178">
        <v>10000</v>
      </c>
      <c r="J622" s="178">
        <v>10000</v>
      </c>
      <c r="K622" s="174">
        <v>10000</v>
      </c>
      <c r="L622" s="160"/>
      <c r="M622" s="91" t="s">
        <v>342</v>
      </c>
    </row>
    <row r="623" spans="1:13" ht="102">
      <c r="A623" s="210">
        <v>164</v>
      </c>
      <c r="B623" s="103" t="s">
        <v>1076</v>
      </c>
      <c r="C623" s="178">
        <v>945.1</v>
      </c>
      <c r="D623" s="178">
        <v>945.1</v>
      </c>
      <c r="E623" s="174">
        <v>0</v>
      </c>
      <c r="F623" s="174">
        <v>0</v>
      </c>
      <c r="G623" s="174">
        <v>0</v>
      </c>
      <c r="H623" s="174">
        <v>0</v>
      </c>
      <c r="I623" s="178">
        <v>945.1</v>
      </c>
      <c r="J623" s="178">
        <v>945.1</v>
      </c>
      <c r="K623" s="174">
        <v>945.1</v>
      </c>
      <c r="L623" s="160"/>
      <c r="M623" s="91" t="s">
        <v>342</v>
      </c>
    </row>
    <row r="624" spans="1:13" ht="89.25">
      <c r="A624" s="210">
        <v>165</v>
      </c>
      <c r="B624" s="103" t="s">
        <v>1077</v>
      </c>
      <c r="C624" s="178">
        <v>1080.5</v>
      </c>
      <c r="D624" s="178">
        <v>1080.5</v>
      </c>
      <c r="E624" s="174">
        <v>0</v>
      </c>
      <c r="F624" s="174">
        <v>0</v>
      </c>
      <c r="G624" s="174">
        <v>0</v>
      </c>
      <c r="H624" s="174">
        <v>0</v>
      </c>
      <c r="I624" s="178">
        <v>1080.5</v>
      </c>
      <c r="J624" s="178">
        <v>1080.5</v>
      </c>
      <c r="K624" s="174">
        <v>1080.5</v>
      </c>
      <c r="L624" s="160"/>
      <c r="M624" s="91" t="s">
        <v>342</v>
      </c>
    </row>
    <row r="625" spans="1:13" ht="165.75">
      <c r="A625" s="210">
        <v>166</v>
      </c>
      <c r="B625" s="103" t="s">
        <v>1078</v>
      </c>
      <c r="C625" s="178">
        <v>5000</v>
      </c>
      <c r="D625" s="178">
        <v>5000</v>
      </c>
      <c r="E625" s="174">
        <v>0</v>
      </c>
      <c r="F625" s="174">
        <v>0</v>
      </c>
      <c r="G625" s="174">
        <v>0</v>
      </c>
      <c r="H625" s="174">
        <v>0</v>
      </c>
      <c r="I625" s="178">
        <v>5000</v>
      </c>
      <c r="J625" s="178">
        <v>5000</v>
      </c>
      <c r="K625" s="174">
        <v>5000</v>
      </c>
      <c r="L625" s="160"/>
      <c r="M625" s="91" t="s">
        <v>342</v>
      </c>
    </row>
    <row r="626" spans="1:13" ht="89.25">
      <c r="A626" s="210">
        <v>167</v>
      </c>
      <c r="B626" s="103" t="s">
        <v>1079</v>
      </c>
      <c r="C626" s="178">
        <v>675.2</v>
      </c>
      <c r="D626" s="178">
        <v>675.2</v>
      </c>
      <c r="E626" s="174">
        <v>0</v>
      </c>
      <c r="F626" s="174">
        <v>0</v>
      </c>
      <c r="G626" s="174">
        <v>0</v>
      </c>
      <c r="H626" s="174">
        <v>0</v>
      </c>
      <c r="I626" s="178">
        <v>675.2</v>
      </c>
      <c r="J626" s="178">
        <v>675.2</v>
      </c>
      <c r="K626" s="174">
        <v>675.2</v>
      </c>
      <c r="L626" s="160"/>
      <c r="M626" s="91" t="s">
        <v>342</v>
      </c>
    </row>
    <row r="627" spans="1:13" ht="76.5">
      <c r="A627" s="210">
        <v>168</v>
      </c>
      <c r="B627" s="103" t="s">
        <v>1080</v>
      </c>
      <c r="C627" s="178">
        <v>1136.1</v>
      </c>
      <c r="D627" s="178">
        <v>1136.1</v>
      </c>
      <c r="E627" s="174">
        <v>0</v>
      </c>
      <c r="F627" s="174">
        <v>0</v>
      </c>
      <c r="G627" s="174">
        <v>0</v>
      </c>
      <c r="H627" s="174">
        <v>0</v>
      </c>
      <c r="I627" s="178">
        <v>1136.1</v>
      </c>
      <c r="J627" s="178">
        <v>1136.1</v>
      </c>
      <c r="K627" s="174">
        <v>1136.1</v>
      </c>
      <c r="L627" s="160"/>
      <c r="M627" s="91" t="s">
        <v>342</v>
      </c>
    </row>
    <row r="628" spans="1:13" ht="76.5">
      <c r="A628" s="210">
        <v>169</v>
      </c>
      <c r="B628" s="103" t="s">
        <v>1081</v>
      </c>
      <c r="C628" s="178">
        <v>1136.1</v>
      </c>
      <c r="D628" s="178">
        <v>1136.1</v>
      </c>
      <c r="E628" s="174">
        <v>0</v>
      </c>
      <c r="F628" s="174">
        <v>0</v>
      </c>
      <c r="G628" s="174">
        <v>0</v>
      </c>
      <c r="H628" s="174">
        <v>0</v>
      </c>
      <c r="I628" s="178">
        <v>1136.1</v>
      </c>
      <c r="J628" s="178">
        <v>1136.1</v>
      </c>
      <c r="K628" s="174">
        <v>1136.1</v>
      </c>
      <c r="L628" s="160"/>
      <c r="M628" s="91" t="s">
        <v>342</v>
      </c>
    </row>
    <row r="629" spans="1:13" ht="76.5">
      <c r="A629" s="210">
        <v>170</v>
      </c>
      <c r="B629" s="103" t="s">
        <v>813</v>
      </c>
      <c r="C629" s="178">
        <v>1136.1</v>
      </c>
      <c r="D629" s="178">
        <v>1136.1</v>
      </c>
      <c r="E629" s="174">
        <v>0</v>
      </c>
      <c r="F629" s="174">
        <v>0</v>
      </c>
      <c r="G629" s="174">
        <v>0</v>
      </c>
      <c r="H629" s="174">
        <v>0</v>
      </c>
      <c r="I629" s="178">
        <v>1136.1</v>
      </c>
      <c r="J629" s="178">
        <v>1136.1</v>
      </c>
      <c r="K629" s="174">
        <v>1136.1</v>
      </c>
      <c r="L629" s="160"/>
      <c r="M629" s="91" t="s">
        <v>342</v>
      </c>
    </row>
    <row r="630" spans="1:13" ht="140.25">
      <c r="A630" s="210">
        <v>171</v>
      </c>
      <c r="B630" s="103" t="s">
        <v>814</v>
      </c>
      <c r="C630" s="178">
        <v>1800.3</v>
      </c>
      <c r="D630" s="178">
        <v>1800.3</v>
      </c>
      <c r="E630" s="174">
        <v>0</v>
      </c>
      <c r="F630" s="174">
        <v>0</v>
      </c>
      <c r="G630" s="174">
        <v>0</v>
      </c>
      <c r="H630" s="174">
        <v>0</v>
      </c>
      <c r="I630" s="178">
        <v>1800.3</v>
      </c>
      <c r="J630" s="178">
        <v>1800.3</v>
      </c>
      <c r="K630" s="174">
        <v>1800.3</v>
      </c>
      <c r="L630" s="160"/>
      <c r="M630" s="91" t="s">
        <v>342</v>
      </c>
    </row>
    <row r="631" spans="1:13" ht="102">
      <c r="A631" s="210">
        <v>172</v>
      </c>
      <c r="B631" s="103" t="s">
        <v>296</v>
      </c>
      <c r="C631" s="178">
        <v>2616.8</v>
      </c>
      <c r="D631" s="178">
        <v>2225.04</v>
      </c>
      <c r="E631" s="174">
        <v>0</v>
      </c>
      <c r="F631" s="174">
        <v>0</v>
      </c>
      <c r="G631" s="174">
        <v>0</v>
      </c>
      <c r="H631" s="174">
        <v>0</v>
      </c>
      <c r="I631" s="178">
        <v>2616.8</v>
      </c>
      <c r="J631" s="178">
        <v>2225.04</v>
      </c>
      <c r="K631" s="174">
        <v>2225.04</v>
      </c>
      <c r="L631" s="160"/>
      <c r="M631" s="91" t="s">
        <v>531</v>
      </c>
    </row>
    <row r="632" spans="1:13" ht="102">
      <c r="A632" s="210">
        <v>173</v>
      </c>
      <c r="B632" s="105" t="s">
        <v>295</v>
      </c>
      <c r="C632" s="178">
        <v>3466.8</v>
      </c>
      <c r="D632" s="178">
        <v>2947.377</v>
      </c>
      <c r="E632" s="178">
        <v>0</v>
      </c>
      <c r="F632" s="178">
        <v>0</v>
      </c>
      <c r="G632" s="178">
        <v>0</v>
      </c>
      <c r="H632" s="178">
        <v>0</v>
      </c>
      <c r="I632" s="178">
        <v>3466.8</v>
      </c>
      <c r="J632" s="178">
        <v>2947.377</v>
      </c>
      <c r="K632" s="178">
        <v>2947.377</v>
      </c>
      <c r="L632" s="160"/>
      <c r="M632" s="91" t="s">
        <v>531</v>
      </c>
    </row>
    <row r="633" spans="1:13" ht="76.5">
      <c r="A633" s="210"/>
      <c r="B633" s="109" t="s">
        <v>297</v>
      </c>
      <c r="C633" s="178"/>
      <c r="D633" s="178"/>
      <c r="E633" s="174"/>
      <c r="F633" s="174"/>
      <c r="G633" s="174"/>
      <c r="H633" s="174"/>
      <c r="I633" s="178"/>
      <c r="J633" s="178"/>
      <c r="K633" s="174"/>
      <c r="L633" s="160"/>
      <c r="M633" s="91"/>
    </row>
    <row r="634" spans="1:13" ht="114.75">
      <c r="A634" s="210">
        <v>174</v>
      </c>
      <c r="B634" s="103" t="s">
        <v>816</v>
      </c>
      <c r="C634" s="178">
        <v>5942.4</v>
      </c>
      <c r="D634" s="178">
        <v>5942.4</v>
      </c>
      <c r="E634" s="174">
        <v>0</v>
      </c>
      <c r="F634" s="174">
        <v>0</v>
      </c>
      <c r="G634" s="174">
        <v>0</v>
      </c>
      <c r="H634" s="174">
        <v>0</v>
      </c>
      <c r="I634" s="178">
        <v>5942.4</v>
      </c>
      <c r="J634" s="178">
        <v>5942.4</v>
      </c>
      <c r="K634" s="174">
        <v>5942.4</v>
      </c>
      <c r="L634" s="160"/>
      <c r="M634" s="91" t="s">
        <v>342</v>
      </c>
    </row>
    <row r="635" spans="1:13" ht="102">
      <c r="A635" s="210">
        <v>175</v>
      </c>
      <c r="B635" s="103" t="s">
        <v>817</v>
      </c>
      <c r="C635" s="178">
        <v>4200</v>
      </c>
      <c r="D635" s="178">
        <v>4200</v>
      </c>
      <c r="E635" s="174">
        <v>0</v>
      </c>
      <c r="F635" s="174">
        <v>0</v>
      </c>
      <c r="G635" s="174">
        <v>0</v>
      </c>
      <c r="H635" s="174">
        <v>0</v>
      </c>
      <c r="I635" s="178">
        <v>4200</v>
      </c>
      <c r="J635" s="178">
        <v>4200</v>
      </c>
      <c r="K635" s="174">
        <v>4200</v>
      </c>
      <c r="L635" s="160"/>
      <c r="M635" s="91" t="s">
        <v>342</v>
      </c>
    </row>
    <row r="636" spans="1:13" ht="76.5">
      <c r="A636" s="210"/>
      <c r="B636" s="109" t="s">
        <v>1661</v>
      </c>
      <c r="C636" s="178"/>
      <c r="D636" s="178"/>
      <c r="E636" s="174"/>
      <c r="F636" s="174"/>
      <c r="G636" s="174"/>
      <c r="H636" s="174"/>
      <c r="I636" s="178"/>
      <c r="J636" s="178"/>
      <c r="K636" s="174"/>
      <c r="L636" s="160"/>
      <c r="M636" s="91"/>
    </row>
    <row r="637" spans="1:13" ht="153">
      <c r="A637" s="210">
        <v>176</v>
      </c>
      <c r="B637" s="103" t="s">
        <v>298</v>
      </c>
      <c r="C637" s="178">
        <v>190.9</v>
      </c>
      <c r="D637" s="178">
        <v>190.808</v>
      </c>
      <c r="E637" s="174">
        <v>0</v>
      </c>
      <c r="F637" s="174">
        <v>0</v>
      </c>
      <c r="G637" s="174">
        <v>0</v>
      </c>
      <c r="H637" s="174">
        <v>0</v>
      </c>
      <c r="I637" s="178">
        <v>190.9</v>
      </c>
      <c r="J637" s="178">
        <v>190.808</v>
      </c>
      <c r="K637" s="174">
        <v>190.808</v>
      </c>
      <c r="L637" s="160"/>
      <c r="M637" s="91" t="s">
        <v>309</v>
      </c>
    </row>
    <row r="638" spans="1:13" ht="165.75">
      <c r="A638" s="210">
        <v>177</v>
      </c>
      <c r="B638" s="103" t="s">
        <v>818</v>
      </c>
      <c r="C638" s="178">
        <v>262.1</v>
      </c>
      <c r="D638" s="178">
        <v>262.061</v>
      </c>
      <c r="E638" s="174">
        <v>0</v>
      </c>
      <c r="F638" s="174">
        <v>0</v>
      </c>
      <c r="G638" s="174">
        <v>0</v>
      </c>
      <c r="H638" s="174">
        <v>0</v>
      </c>
      <c r="I638" s="178">
        <v>262.1</v>
      </c>
      <c r="J638" s="178">
        <v>262.061</v>
      </c>
      <c r="K638" s="174">
        <v>262.061</v>
      </c>
      <c r="L638" s="160"/>
      <c r="M638" s="91" t="s">
        <v>309</v>
      </c>
    </row>
    <row r="639" spans="1:13" ht="178.5">
      <c r="A639" s="210">
        <v>178</v>
      </c>
      <c r="B639" s="105" t="s">
        <v>299</v>
      </c>
      <c r="C639" s="178">
        <v>1942.2</v>
      </c>
      <c r="D639" s="178">
        <v>1942.2</v>
      </c>
      <c r="E639" s="178">
        <v>0</v>
      </c>
      <c r="F639" s="178">
        <v>0</v>
      </c>
      <c r="G639" s="178">
        <v>0</v>
      </c>
      <c r="H639" s="178">
        <v>0</v>
      </c>
      <c r="I639" s="178">
        <v>1942.2</v>
      </c>
      <c r="J639" s="178">
        <v>1942.2</v>
      </c>
      <c r="K639" s="178">
        <v>1942.2</v>
      </c>
      <c r="L639" s="160"/>
      <c r="M639" s="91" t="s">
        <v>342</v>
      </c>
    </row>
    <row r="640" spans="1:13" ht="102">
      <c r="A640" s="210">
        <v>179</v>
      </c>
      <c r="B640" s="103" t="s">
        <v>819</v>
      </c>
      <c r="C640" s="178">
        <v>483.8</v>
      </c>
      <c r="D640" s="178">
        <v>483.783</v>
      </c>
      <c r="E640" s="174">
        <v>0</v>
      </c>
      <c r="F640" s="174">
        <v>0</v>
      </c>
      <c r="G640" s="174">
        <v>0</v>
      </c>
      <c r="H640" s="174">
        <v>0</v>
      </c>
      <c r="I640" s="178">
        <v>483.8</v>
      </c>
      <c r="J640" s="178">
        <v>483.783</v>
      </c>
      <c r="K640" s="174">
        <v>483.783</v>
      </c>
      <c r="L640" s="160"/>
      <c r="M640" s="91" t="s">
        <v>342</v>
      </c>
    </row>
    <row r="641" spans="1:13" ht="114.75">
      <c r="A641" s="210">
        <v>180</v>
      </c>
      <c r="B641" s="103" t="s">
        <v>300</v>
      </c>
      <c r="C641" s="178">
        <v>1486.2</v>
      </c>
      <c r="D641" s="178">
        <v>1462.115</v>
      </c>
      <c r="E641" s="174">
        <v>0</v>
      </c>
      <c r="F641" s="174">
        <v>0</v>
      </c>
      <c r="G641" s="174">
        <v>0</v>
      </c>
      <c r="H641" s="174">
        <v>0</v>
      </c>
      <c r="I641" s="178">
        <v>1486.2</v>
      </c>
      <c r="J641" s="178">
        <v>1462.115</v>
      </c>
      <c r="K641" s="174">
        <v>1462.115</v>
      </c>
      <c r="L641" s="160"/>
      <c r="M641" s="91" t="s">
        <v>531</v>
      </c>
    </row>
    <row r="642" spans="1:13" ht="63.75">
      <c r="A642" s="210"/>
      <c r="B642" s="109" t="s">
        <v>820</v>
      </c>
      <c r="C642" s="178"/>
      <c r="D642" s="178"/>
      <c r="E642" s="174"/>
      <c r="F642" s="174"/>
      <c r="G642" s="174"/>
      <c r="H642" s="174"/>
      <c r="I642" s="178"/>
      <c r="J642" s="178"/>
      <c r="K642" s="174"/>
      <c r="L642" s="160"/>
      <c r="M642" s="91"/>
    </row>
    <row r="643" spans="1:13" ht="76.5">
      <c r="A643" s="210">
        <v>181</v>
      </c>
      <c r="B643" s="105" t="s">
        <v>821</v>
      </c>
      <c r="C643" s="178">
        <v>333.3</v>
      </c>
      <c r="D643" s="178">
        <v>252.86</v>
      </c>
      <c r="E643" s="178">
        <v>0</v>
      </c>
      <c r="F643" s="178">
        <v>0</v>
      </c>
      <c r="G643" s="178">
        <v>0</v>
      </c>
      <c r="H643" s="178">
        <v>0</v>
      </c>
      <c r="I643" s="178">
        <v>333.3</v>
      </c>
      <c r="J643" s="178">
        <v>252.86</v>
      </c>
      <c r="K643" s="178">
        <v>252.86</v>
      </c>
      <c r="L643" s="160"/>
      <c r="M643" s="91" t="s">
        <v>531</v>
      </c>
    </row>
    <row r="644" spans="1:13" ht="140.25">
      <c r="A644" s="210">
        <v>182</v>
      </c>
      <c r="B644" s="103" t="s">
        <v>822</v>
      </c>
      <c r="C644" s="178">
        <v>493.2</v>
      </c>
      <c r="D644" s="178">
        <v>243.806</v>
      </c>
      <c r="E644" s="174">
        <v>0</v>
      </c>
      <c r="F644" s="174">
        <v>0</v>
      </c>
      <c r="G644" s="174">
        <v>0</v>
      </c>
      <c r="H644" s="174">
        <v>0</v>
      </c>
      <c r="I644" s="178">
        <v>493.2</v>
      </c>
      <c r="J644" s="178">
        <v>243.806</v>
      </c>
      <c r="K644" s="174">
        <v>243.806</v>
      </c>
      <c r="L644" s="160"/>
      <c r="M644" s="91" t="s">
        <v>531</v>
      </c>
    </row>
    <row r="645" spans="1:13" ht="140.25">
      <c r="A645" s="210">
        <v>183</v>
      </c>
      <c r="B645" s="103" t="s">
        <v>301</v>
      </c>
      <c r="C645" s="178">
        <v>212</v>
      </c>
      <c r="D645" s="178">
        <v>146.996</v>
      </c>
      <c r="E645" s="174">
        <v>0</v>
      </c>
      <c r="F645" s="174">
        <v>0</v>
      </c>
      <c r="G645" s="174">
        <v>0</v>
      </c>
      <c r="H645" s="174">
        <v>0</v>
      </c>
      <c r="I645" s="178">
        <v>212</v>
      </c>
      <c r="J645" s="178">
        <v>146.996</v>
      </c>
      <c r="K645" s="174">
        <v>146.996</v>
      </c>
      <c r="L645" s="160"/>
      <c r="M645" s="91" t="s">
        <v>531</v>
      </c>
    </row>
    <row r="646" spans="1:13" ht="76.5">
      <c r="A646" s="210">
        <v>184</v>
      </c>
      <c r="B646" s="103" t="s">
        <v>823</v>
      </c>
      <c r="C646" s="178">
        <v>1195</v>
      </c>
      <c r="D646" s="178">
        <v>1184.166</v>
      </c>
      <c r="E646" s="174">
        <v>0</v>
      </c>
      <c r="F646" s="174">
        <v>0</v>
      </c>
      <c r="G646" s="174">
        <v>0</v>
      </c>
      <c r="H646" s="174">
        <v>0</v>
      </c>
      <c r="I646" s="178">
        <v>1195</v>
      </c>
      <c r="J646" s="178">
        <v>1184.166</v>
      </c>
      <c r="K646" s="174">
        <v>1184.166</v>
      </c>
      <c r="L646" s="160"/>
      <c r="M646" s="91" t="s">
        <v>531</v>
      </c>
    </row>
    <row r="647" spans="1:13" ht="102">
      <c r="A647" s="210">
        <v>185</v>
      </c>
      <c r="B647" s="103" t="s">
        <v>824</v>
      </c>
      <c r="C647" s="178">
        <v>996.1</v>
      </c>
      <c r="D647" s="178">
        <v>992.384</v>
      </c>
      <c r="E647" s="174">
        <v>0</v>
      </c>
      <c r="F647" s="174">
        <v>0</v>
      </c>
      <c r="G647" s="174">
        <v>0</v>
      </c>
      <c r="H647" s="174">
        <v>0</v>
      </c>
      <c r="I647" s="178">
        <v>996.1</v>
      </c>
      <c r="J647" s="178">
        <v>992.384</v>
      </c>
      <c r="K647" s="174">
        <v>992.384</v>
      </c>
      <c r="L647" s="160"/>
      <c r="M647" s="91" t="s">
        <v>531</v>
      </c>
    </row>
    <row r="648" spans="1:13" ht="63.75">
      <c r="A648" s="210">
        <v>186</v>
      </c>
      <c r="B648" s="103" t="s">
        <v>825</v>
      </c>
      <c r="C648" s="178">
        <v>555.2</v>
      </c>
      <c r="D648" s="178">
        <v>555.2</v>
      </c>
      <c r="E648" s="174">
        <v>0</v>
      </c>
      <c r="F648" s="174">
        <v>0</v>
      </c>
      <c r="G648" s="174">
        <v>0</v>
      </c>
      <c r="H648" s="174">
        <v>0</v>
      </c>
      <c r="I648" s="178">
        <v>555.2</v>
      </c>
      <c r="J648" s="178">
        <v>555.2</v>
      </c>
      <c r="K648" s="174">
        <v>555.2</v>
      </c>
      <c r="L648" s="160"/>
      <c r="M648" s="91" t="s">
        <v>342</v>
      </c>
    </row>
    <row r="649" spans="1:13" ht="140.25">
      <c r="A649" s="210">
        <v>187</v>
      </c>
      <c r="B649" s="103" t="s">
        <v>826</v>
      </c>
      <c r="C649" s="178">
        <v>1914.1</v>
      </c>
      <c r="D649" s="178">
        <v>1914.1</v>
      </c>
      <c r="E649" s="174">
        <v>0</v>
      </c>
      <c r="F649" s="174">
        <v>0</v>
      </c>
      <c r="G649" s="174">
        <v>0</v>
      </c>
      <c r="H649" s="174">
        <v>0</v>
      </c>
      <c r="I649" s="178">
        <v>1914.1</v>
      </c>
      <c r="J649" s="178">
        <v>1914.1</v>
      </c>
      <c r="K649" s="174">
        <v>1914.1</v>
      </c>
      <c r="L649" s="160"/>
      <c r="M649" s="91" t="s">
        <v>342</v>
      </c>
    </row>
    <row r="650" spans="1:13" ht="76.5">
      <c r="A650" s="210">
        <v>188</v>
      </c>
      <c r="B650" s="103" t="s">
        <v>302</v>
      </c>
      <c r="C650" s="178">
        <v>399.7</v>
      </c>
      <c r="D650" s="178">
        <v>399.7</v>
      </c>
      <c r="E650" s="174">
        <v>0</v>
      </c>
      <c r="F650" s="174">
        <v>0</v>
      </c>
      <c r="G650" s="174">
        <v>0</v>
      </c>
      <c r="H650" s="174">
        <v>0</v>
      </c>
      <c r="I650" s="178">
        <v>399.7</v>
      </c>
      <c r="J650" s="178">
        <v>399.7</v>
      </c>
      <c r="K650" s="174">
        <v>399.7</v>
      </c>
      <c r="L650" s="160"/>
      <c r="M650" s="91" t="s">
        <v>342</v>
      </c>
    </row>
    <row r="651" spans="1:13" ht="63.75">
      <c r="A651" s="210">
        <v>189</v>
      </c>
      <c r="B651" s="103" t="s">
        <v>827</v>
      </c>
      <c r="C651" s="178">
        <v>408.3</v>
      </c>
      <c r="D651" s="178">
        <v>408.3</v>
      </c>
      <c r="E651" s="174">
        <v>0</v>
      </c>
      <c r="F651" s="174">
        <v>0</v>
      </c>
      <c r="G651" s="174">
        <v>0</v>
      </c>
      <c r="H651" s="174">
        <v>0</v>
      </c>
      <c r="I651" s="178">
        <v>408.3</v>
      </c>
      <c r="J651" s="178">
        <v>408.3</v>
      </c>
      <c r="K651" s="174">
        <v>408.3</v>
      </c>
      <c r="L651" s="160"/>
      <c r="M651" s="91" t="s">
        <v>342</v>
      </c>
    </row>
    <row r="652" spans="1:13" ht="102">
      <c r="A652" s="210">
        <v>190</v>
      </c>
      <c r="B652" s="103" t="s">
        <v>828</v>
      </c>
      <c r="C652" s="178">
        <v>399.7</v>
      </c>
      <c r="D652" s="178">
        <v>399.7</v>
      </c>
      <c r="E652" s="174">
        <v>0</v>
      </c>
      <c r="F652" s="174">
        <v>0</v>
      </c>
      <c r="G652" s="174">
        <v>0</v>
      </c>
      <c r="H652" s="174">
        <v>0</v>
      </c>
      <c r="I652" s="178">
        <v>399.7</v>
      </c>
      <c r="J652" s="178">
        <v>399.7</v>
      </c>
      <c r="K652" s="174">
        <v>399.7</v>
      </c>
      <c r="L652" s="160"/>
      <c r="M652" s="91" t="s">
        <v>342</v>
      </c>
    </row>
    <row r="653" spans="1:13" ht="102">
      <c r="A653" s="210">
        <v>191</v>
      </c>
      <c r="B653" s="103" t="s">
        <v>829</v>
      </c>
      <c r="C653" s="178">
        <v>2900</v>
      </c>
      <c r="D653" s="178">
        <v>2900</v>
      </c>
      <c r="E653" s="174">
        <v>0</v>
      </c>
      <c r="F653" s="174">
        <v>0</v>
      </c>
      <c r="G653" s="174">
        <v>0</v>
      </c>
      <c r="H653" s="174">
        <v>0</v>
      </c>
      <c r="I653" s="178">
        <v>2900</v>
      </c>
      <c r="J653" s="178">
        <v>2900</v>
      </c>
      <c r="K653" s="174">
        <v>2900</v>
      </c>
      <c r="L653" s="160"/>
      <c r="M653" s="91" t="s">
        <v>342</v>
      </c>
    </row>
    <row r="654" spans="1:13" ht="63.75">
      <c r="A654" s="210"/>
      <c r="B654" s="109" t="s">
        <v>1658</v>
      </c>
      <c r="C654" s="178"/>
      <c r="D654" s="178"/>
      <c r="E654" s="174"/>
      <c r="F654" s="174"/>
      <c r="G654" s="174"/>
      <c r="H654" s="174"/>
      <c r="I654" s="178"/>
      <c r="J654" s="178"/>
      <c r="K654" s="174"/>
      <c r="L654" s="160"/>
      <c r="M654" s="91"/>
    </row>
    <row r="655" spans="1:13" ht="102">
      <c r="A655" s="210">
        <v>192</v>
      </c>
      <c r="B655" s="103" t="s">
        <v>830</v>
      </c>
      <c r="C655" s="178">
        <v>2061.9</v>
      </c>
      <c r="D655" s="178">
        <v>1218.293</v>
      </c>
      <c r="E655" s="174">
        <v>0</v>
      </c>
      <c r="F655" s="174">
        <v>0</v>
      </c>
      <c r="G655" s="174">
        <v>0</v>
      </c>
      <c r="H655" s="174">
        <v>0</v>
      </c>
      <c r="I655" s="178">
        <v>2061.9</v>
      </c>
      <c r="J655" s="178">
        <v>1218.293</v>
      </c>
      <c r="K655" s="174">
        <v>1218.293</v>
      </c>
      <c r="L655" s="160"/>
      <c r="M655" s="91" t="s">
        <v>531</v>
      </c>
    </row>
    <row r="656" spans="1:13" ht="114.75">
      <c r="A656" s="210">
        <v>193</v>
      </c>
      <c r="B656" s="103" t="s">
        <v>831</v>
      </c>
      <c r="C656" s="178">
        <v>4504</v>
      </c>
      <c r="D656" s="178">
        <v>3699.52</v>
      </c>
      <c r="E656" s="174">
        <v>0</v>
      </c>
      <c r="F656" s="174">
        <v>0</v>
      </c>
      <c r="G656" s="174">
        <v>0</v>
      </c>
      <c r="H656" s="174">
        <v>0</v>
      </c>
      <c r="I656" s="178">
        <v>4504</v>
      </c>
      <c r="J656" s="178">
        <v>3699.52</v>
      </c>
      <c r="K656" s="174">
        <v>3699.52</v>
      </c>
      <c r="L656" s="160"/>
      <c r="M656" s="91" t="s">
        <v>531</v>
      </c>
    </row>
    <row r="657" spans="1:13" ht="89.25">
      <c r="A657" s="210">
        <v>194</v>
      </c>
      <c r="B657" s="103" t="s">
        <v>832</v>
      </c>
      <c r="C657" s="178">
        <v>10186.1</v>
      </c>
      <c r="D657" s="178">
        <v>9071.322</v>
      </c>
      <c r="E657" s="174">
        <v>0</v>
      </c>
      <c r="F657" s="174">
        <v>0</v>
      </c>
      <c r="G657" s="174">
        <v>0</v>
      </c>
      <c r="H657" s="174">
        <v>0</v>
      </c>
      <c r="I657" s="178">
        <v>10186.1</v>
      </c>
      <c r="J657" s="178">
        <v>9071.322</v>
      </c>
      <c r="K657" s="174">
        <v>9071.322</v>
      </c>
      <c r="L657" s="160"/>
      <c r="M657" s="91" t="s">
        <v>531</v>
      </c>
    </row>
    <row r="658" spans="1:13" ht="102">
      <c r="A658" s="210">
        <v>195</v>
      </c>
      <c r="B658" s="103" t="s">
        <v>833</v>
      </c>
      <c r="C658" s="178">
        <v>4000</v>
      </c>
      <c r="D658" s="178">
        <v>3960</v>
      </c>
      <c r="E658" s="174">
        <v>0</v>
      </c>
      <c r="F658" s="174">
        <v>0</v>
      </c>
      <c r="G658" s="174">
        <v>0</v>
      </c>
      <c r="H658" s="174">
        <v>0</v>
      </c>
      <c r="I658" s="178">
        <v>4000</v>
      </c>
      <c r="J658" s="178">
        <v>3960</v>
      </c>
      <c r="K658" s="174">
        <v>3960</v>
      </c>
      <c r="L658" s="160"/>
      <c r="M658" s="91" t="s">
        <v>530</v>
      </c>
    </row>
    <row r="659" spans="1:13" ht="89.25">
      <c r="A659" s="210">
        <v>196</v>
      </c>
      <c r="B659" s="103" t="s">
        <v>834</v>
      </c>
      <c r="C659" s="178">
        <v>2000</v>
      </c>
      <c r="D659" s="178">
        <v>1990</v>
      </c>
      <c r="E659" s="174">
        <v>0</v>
      </c>
      <c r="F659" s="174">
        <v>0</v>
      </c>
      <c r="G659" s="174">
        <v>0</v>
      </c>
      <c r="H659" s="174">
        <v>0</v>
      </c>
      <c r="I659" s="178">
        <v>2000</v>
      </c>
      <c r="J659" s="178">
        <v>1990</v>
      </c>
      <c r="K659" s="174">
        <v>1990</v>
      </c>
      <c r="L659" s="160"/>
      <c r="M659" s="91" t="s">
        <v>530</v>
      </c>
    </row>
    <row r="660" spans="1:13" ht="102">
      <c r="A660" s="210">
        <v>197</v>
      </c>
      <c r="B660" s="103" t="s">
        <v>835</v>
      </c>
      <c r="C660" s="178">
        <v>2000</v>
      </c>
      <c r="D660" s="178">
        <v>1990</v>
      </c>
      <c r="E660" s="174">
        <v>0</v>
      </c>
      <c r="F660" s="174">
        <v>0</v>
      </c>
      <c r="G660" s="174">
        <v>0</v>
      </c>
      <c r="H660" s="174">
        <v>0</v>
      </c>
      <c r="I660" s="178">
        <v>2000</v>
      </c>
      <c r="J660" s="178">
        <v>1990</v>
      </c>
      <c r="K660" s="174">
        <v>1990</v>
      </c>
      <c r="L660" s="160"/>
      <c r="M660" s="91" t="s">
        <v>530</v>
      </c>
    </row>
    <row r="661" spans="1:13" ht="102">
      <c r="A661" s="210">
        <v>198</v>
      </c>
      <c r="B661" s="103" t="s">
        <v>532</v>
      </c>
      <c r="C661" s="178">
        <v>0.1</v>
      </c>
      <c r="D661" s="178">
        <v>0.072</v>
      </c>
      <c r="E661" s="174">
        <v>0</v>
      </c>
      <c r="F661" s="174">
        <v>0</v>
      </c>
      <c r="G661" s="174">
        <v>0</v>
      </c>
      <c r="H661" s="174">
        <v>0</v>
      </c>
      <c r="I661" s="178">
        <v>0.1</v>
      </c>
      <c r="J661" s="178">
        <v>0.072</v>
      </c>
      <c r="K661" s="174">
        <v>0.072</v>
      </c>
      <c r="L661" s="160"/>
      <c r="M661" s="91" t="s">
        <v>533</v>
      </c>
    </row>
    <row r="662" spans="1:13" ht="102">
      <c r="A662" s="210">
        <v>199</v>
      </c>
      <c r="B662" s="103" t="s">
        <v>534</v>
      </c>
      <c r="C662" s="178">
        <v>1.7</v>
      </c>
      <c r="D662" s="178">
        <v>1.67</v>
      </c>
      <c r="E662" s="174">
        <v>0</v>
      </c>
      <c r="F662" s="174">
        <v>0</v>
      </c>
      <c r="G662" s="174">
        <v>0</v>
      </c>
      <c r="H662" s="174">
        <v>0</v>
      </c>
      <c r="I662" s="178">
        <v>1.7</v>
      </c>
      <c r="J662" s="178">
        <v>1.67</v>
      </c>
      <c r="K662" s="174">
        <v>1.67</v>
      </c>
      <c r="L662" s="160"/>
      <c r="M662" s="91" t="s">
        <v>535</v>
      </c>
    </row>
    <row r="663" spans="1:13" ht="76.5">
      <c r="A663" s="210"/>
      <c r="B663" s="109" t="s">
        <v>1223</v>
      </c>
      <c r="C663" s="178"/>
      <c r="D663" s="178"/>
      <c r="E663" s="174"/>
      <c r="F663" s="174"/>
      <c r="G663" s="174"/>
      <c r="H663" s="174"/>
      <c r="I663" s="178"/>
      <c r="J663" s="178"/>
      <c r="K663" s="174"/>
      <c r="L663" s="160"/>
      <c r="M663" s="91"/>
    </row>
    <row r="664" spans="1:13" ht="102">
      <c r="A664" s="210">
        <v>200</v>
      </c>
      <c r="B664" s="103" t="s">
        <v>836</v>
      </c>
      <c r="C664" s="178">
        <v>3783.6</v>
      </c>
      <c r="D664" s="178">
        <v>3783</v>
      </c>
      <c r="E664" s="174">
        <v>0</v>
      </c>
      <c r="F664" s="174">
        <v>0</v>
      </c>
      <c r="G664" s="174">
        <v>0</v>
      </c>
      <c r="H664" s="174">
        <v>0</v>
      </c>
      <c r="I664" s="178">
        <v>3783.6</v>
      </c>
      <c r="J664" s="178">
        <v>3783</v>
      </c>
      <c r="K664" s="174">
        <v>3783</v>
      </c>
      <c r="L664" s="160"/>
      <c r="M664" s="91" t="s">
        <v>342</v>
      </c>
    </row>
    <row r="665" spans="1:13" ht="89.25">
      <c r="A665" s="210">
        <v>201</v>
      </c>
      <c r="B665" s="103" t="s">
        <v>837</v>
      </c>
      <c r="C665" s="178">
        <v>486.4</v>
      </c>
      <c r="D665" s="178">
        <v>486.38</v>
      </c>
      <c r="E665" s="174">
        <v>0</v>
      </c>
      <c r="F665" s="174">
        <v>0</v>
      </c>
      <c r="G665" s="174">
        <v>0</v>
      </c>
      <c r="H665" s="174">
        <v>0</v>
      </c>
      <c r="I665" s="178">
        <v>486.4</v>
      </c>
      <c r="J665" s="178">
        <v>486.38</v>
      </c>
      <c r="K665" s="174">
        <v>486.38</v>
      </c>
      <c r="L665" s="160"/>
      <c r="M665" s="91" t="s">
        <v>342</v>
      </c>
    </row>
    <row r="666" spans="1:13" ht="102">
      <c r="A666" s="210">
        <v>202</v>
      </c>
      <c r="B666" s="103" t="s">
        <v>838</v>
      </c>
      <c r="C666" s="178">
        <v>4000</v>
      </c>
      <c r="D666" s="178">
        <v>4000</v>
      </c>
      <c r="E666" s="174">
        <v>0</v>
      </c>
      <c r="F666" s="174">
        <v>0</v>
      </c>
      <c r="G666" s="174">
        <v>0</v>
      </c>
      <c r="H666" s="174">
        <v>0</v>
      </c>
      <c r="I666" s="178">
        <v>4000</v>
      </c>
      <c r="J666" s="178">
        <v>4000</v>
      </c>
      <c r="K666" s="174">
        <v>4000</v>
      </c>
      <c r="L666" s="160"/>
      <c r="M666" s="91" t="s">
        <v>342</v>
      </c>
    </row>
    <row r="667" spans="1:13" ht="76.5">
      <c r="A667" s="210"/>
      <c r="B667" s="109" t="s">
        <v>839</v>
      </c>
      <c r="C667" s="178"/>
      <c r="D667" s="178"/>
      <c r="E667" s="174"/>
      <c r="F667" s="174"/>
      <c r="G667" s="174"/>
      <c r="H667" s="174"/>
      <c r="I667" s="178"/>
      <c r="J667" s="178"/>
      <c r="K667" s="174"/>
      <c r="L667" s="160"/>
      <c r="M667" s="91"/>
    </row>
    <row r="668" spans="1:13" ht="114.75">
      <c r="A668" s="210">
        <v>203</v>
      </c>
      <c r="B668" s="103" t="s">
        <v>840</v>
      </c>
      <c r="C668" s="178">
        <v>1548</v>
      </c>
      <c r="D668" s="178">
        <v>1548</v>
      </c>
      <c r="E668" s="174">
        <v>0</v>
      </c>
      <c r="F668" s="174">
        <v>0</v>
      </c>
      <c r="G668" s="174">
        <v>0</v>
      </c>
      <c r="H668" s="174">
        <v>0</v>
      </c>
      <c r="I668" s="178">
        <v>1548</v>
      </c>
      <c r="J668" s="178">
        <v>1548</v>
      </c>
      <c r="K668" s="174">
        <v>1548</v>
      </c>
      <c r="L668" s="160"/>
      <c r="M668" s="91" t="s">
        <v>342</v>
      </c>
    </row>
    <row r="669" spans="1:13" ht="114.75">
      <c r="A669" s="210">
        <v>204</v>
      </c>
      <c r="B669" s="105" t="s">
        <v>841</v>
      </c>
      <c r="C669" s="178">
        <v>1120</v>
      </c>
      <c r="D669" s="178">
        <v>1089.86</v>
      </c>
      <c r="E669" s="178">
        <v>0</v>
      </c>
      <c r="F669" s="178">
        <v>0</v>
      </c>
      <c r="G669" s="178">
        <v>0</v>
      </c>
      <c r="H669" s="178">
        <v>0</v>
      </c>
      <c r="I669" s="178">
        <v>1120</v>
      </c>
      <c r="J669" s="178">
        <v>1089.86</v>
      </c>
      <c r="K669" s="178">
        <v>1089.86</v>
      </c>
      <c r="L669" s="160"/>
      <c r="M669" s="91" t="s">
        <v>525</v>
      </c>
    </row>
    <row r="670" spans="1:13" ht="114.75">
      <c r="A670" s="210">
        <v>205</v>
      </c>
      <c r="B670" s="103" t="s">
        <v>842</v>
      </c>
      <c r="C670" s="178">
        <v>912</v>
      </c>
      <c r="D670" s="178">
        <v>909.11</v>
      </c>
      <c r="E670" s="174">
        <v>0</v>
      </c>
      <c r="F670" s="174">
        <v>0</v>
      </c>
      <c r="G670" s="174">
        <v>0</v>
      </c>
      <c r="H670" s="174">
        <v>0</v>
      </c>
      <c r="I670" s="178">
        <v>912</v>
      </c>
      <c r="J670" s="178">
        <v>909.11</v>
      </c>
      <c r="K670" s="174">
        <v>909.11</v>
      </c>
      <c r="L670" s="160"/>
      <c r="M670" s="91" t="s">
        <v>531</v>
      </c>
    </row>
    <row r="671" spans="1:13" ht="114.75">
      <c r="A671" s="210">
        <v>206</v>
      </c>
      <c r="B671" s="103" t="s">
        <v>843</v>
      </c>
      <c r="C671" s="178">
        <v>472</v>
      </c>
      <c r="D671" s="178">
        <v>468.01</v>
      </c>
      <c r="E671" s="174">
        <v>0</v>
      </c>
      <c r="F671" s="174">
        <v>0</v>
      </c>
      <c r="G671" s="174">
        <v>0</v>
      </c>
      <c r="H671" s="174">
        <v>0</v>
      </c>
      <c r="I671" s="178">
        <v>472</v>
      </c>
      <c r="J671" s="178">
        <v>468.01</v>
      </c>
      <c r="K671" s="174">
        <v>468.01</v>
      </c>
      <c r="L671" s="160"/>
      <c r="M671" s="91" t="s">
        <v>531</v>
      </c>
    </row>
    <row r="672" spans="1:13" ht="114.75">
      <c r="A672" s="210">
        <v>207</v>
      </c>
      <c r="B672" s="105" t="s">
        <v>844</v>
      </c>
      <c r="C672" s="178">
        <v>560</v>
      </c>
      <c r="D672" s="178">
        <v>552.12</v>
      </c>
      <c r="E672" s="178">
        <v>0</v>
      </c>
      <c r="F672" s="178">
        <v>0</v>
      </c>
      <c r="G672" s="178">
        <v>0</v>
      </c>
      <c r="H672" s="178">
        <v>0</v>
      </c>
      <c r="I672" s="178">
        <v>560</v>
      </c>
      <c r="J672" s="178">
        <v>552.12</v>
      </c>
      <c r="K672" s="178">
        <v>552.12</v>
      </c>
      <c r="L672" s="160"/>
      <c r="M672" s="91" t="s">
        <v>531</v>
      </c>
    </row>
    <row r="673" spans="1:13" ht="114.75">
      <c r="A673" s="210">
        <v>208</v>
      </c>
      <c r="B673" s="103" t="s">
        <v>845</v>
      </c>
      <c r="C673" s="178">
        <v>1072</v>
      </c>
      <c r="D673" s="178">
        <v>1072</v>
      </c>
      <c r="E673" s="174">
        <v>0</v>
      </c>
      <c r="F673" s="174">
        <v>0</v>
      </c>
      <c r="G673" s="174">
        <v>0</v>
      </c>
      <c r="H673" s="174">
        <v>0</v>
      </c>
      <c r="I673" s="178">
        <v>1072</v>
      </c>
      <c r="J673" s="178">
        <v>1072</v>
      </c>
      <c r="K673" s="174">
        <v>1072</v>
      </c>
      <c r="L673" s="160"/>
      <c r="M673" s="91">
        <v>-3</v>
      </c>
    </row>
    <row r="674" spans="1:13" ht="102">
      <c r="A674" s="210">
        <v>209</v>
      </c>
      <c r="B674" s="103" t="s">
        <v>846</v>
      </c>
      <c r="C674" s="178">
        <v>1200</v>
      </c>
      <c r="D674" s="178">
        <v>1185.38</v>
      </c>
      <c r="E674" s="174">
        <v>0</v>
      </c>
      <c r="F674" s="174">
        <v>0</v>
      </c>
      <c r="G674" s="174">
        <v>0</v>
      </c>
      <c r="H674" s="174">
        <v>0</v>
      </c>
      <c r="I674" s="178">
        <v>1200</v>
      </c>
      <c r="J674" s="178">
        <v>1185.38</v>
      </c>
      <c r="K674" s="174">
        <v>1185.38</v>
      </c>
      <c r="L674" s="160"/>
      <c r="M674" s="91" t="s">
        <v>531</v>
      </c>
    </row>
    <row r="675" spans="1:13" ht="102">
      <c r="A675" s="210">
        <v>210</v>
      </c>
      <c r="B675" s="103" t="s">
        <v>847</v>
      </c>
      <c r="C675" s="178">
        <v>1456</v>
      </c>
      <c r="D675" s="178">
        <v>1456</v>
      </c>
      <c r="E675" s="174">
        <v>0</v>
      </c>
      <c r="F675" s="174">
        <v>0</v>
      </c>
      <c r="G675" s="174">
        <v>0</v>
      </c>
      <c r="H675" s="174">
        <v>0</v>
      </c>
      <c r="I675" s="178">
        <v>1456</v>
      </c>
      <c r="J675" s="178">
        <v>1456</v>
      </c>
      <c r="K675" s="174">
        <v>1456</v>
      </c>
      <c r="L675" s="160"/>
      <c r="M675" s="91" t="s">
        <v>342</v>
      </c>
    </row>
    <row r="676" spans="1:13" ht="114.75">
      <c r="A676" s="210">
        <v>211</v>
      </c>
      <c r="B676" s="105" t="s">
        <v>848</v>
      </c>
      <c r="C676" s="178">
        <v>518.7</v>
      </c>
      <c r="D676" s="178">
        <v>518.7</v>
      </c>
      <c r="E676" s="178">
        <v>0</v>
      </c>
      <c r="F676" s="178">
        <v>0</v>
      </c>
      <c r="G676" s="178">
        <v>0</v>
      </c>
      <c r="H676" s="178">
        <v>0</v>
      </c>
      <c r="I676" s="178">
        <v>518.7</v>
      </c>
      <c r="J676" s="178">
        <v>518.7</v>
      </c>
      <c r="K676" s="178">
        <v>518.7</v>
      </c>
      <c r="L676" s="160"/>
      <c r="M676" s="91" t="s">
        <v>342</v>
      </c>
    </row>
    <row r="677" spans="1:13" ht="127.5">
      <c r="A677" s="210">
        <v>212</v>
      </c>
      <c r="B677" s="103" t="s">
        <v>849</v>
      </c>
      <c r="C677" s="178">
        <v>721.8</v>
      </c>
      <c r="D677" s="178">
        <v>717.8</v>
      </c>
      <c r="E677" s="174">
        <v>0</v>
      </c>
      <c r="F677" s="174">
        <v>0</v>
      </c>
      <c r="G677" s="174">
        <v>0</v>
      </c>
      <c r="H677" s="174">
        <v>0</v>
      </c>
      <c r="I677" s="178">
        <v>721.8</v>
      </c>
      <c r="J677" s="178">
        <v>717.8</v>
      </c>
      <c r="K677" s="174">
        <v>717.8</v>
      </c>
      <c r="L677" s="160"/>
      <c r="M677" s="91" t="s">
        <v>536</v>
      </c>
    </row>
    <row r="678" spans="1:13" ht="114.75">
      <c r="A678" s="210">
        <v>213</v>
      </c>
      <c r="B678" s="103" t="s">
        <v>850</v>
      </c>
      <c r="C678" s="178">
        <v>961.2</v>
      </c>
      <c r="D678" s="178">
        <v>960.65</v>
      </c>
      <c r="E678" s="174">
        <v>0</v>
      </c>
      <c r="F678" s="174">
        <v>0</v>
      </c>
      <c r="G678" s="174">
        <v>0</v>
      </c>
      <c r="H678" s="174">
        <v>0</v>
      </c>
      <c r="I678" s="178">
        <v>961.2</v>
      </c>
      <c r="J678" s="178">
        <v>960.65</v>
      </c>
      <c r="K678" s="174">
        <v>960.65</v>
      </c>
      <c r="L678" s="160"/>
      <c r="M678" s="91" t="s">
        <v>531</v>
      </c>
    </row>
    <row r="679" spans="1:13" ht="114.75">
      <c r="A679" s="210">
        <v>214</v>
      </c>
      <c r="B679" s="103" t="s">
        <v>851</v>
      </c>
      <c r="C679" s="178">
        <v>656.1</v>
      </c>
      <c r="D679" s="178">
        <v>605.16</v>
      </c>
      <c r="E679" s="174">
        <v>0</v>
      </c>
      <c r="F679" s="174">
        <v>0</v>
      </c>
      <c r="G679" s="174">
        <v>0</v>
      </c>
      <c r="H679" s="174">
        <v>0</v>
      </c>
      <c r="I679" s="178">
        <v>656.1</v>
      </c>
      <c r="J679" s="178">
        <v>605.16</v>
      </c>
      <c r="K679" s="174">
        <v>605.16</v>
      </c>
      <c r="L679" s="160"/>
      <c r="M679" s="91" t="s">
        <v>531</v>
      </c>
    </row>
    <row r="680" spans="1:13" ht="127.5">
      <c r="A680" s="210">
        <v>215</v>
      </c>
      <c r="B680" s="105" t="s">
        <v>852</v>
      </c>
      <c r="C680" s="178">
        <v>798.2</v>
      </c>
      <c r="D680" s="178">
        <v>795.07</v>
      </c>
      <c r="E680" s="178">
        <v>0</v>
      </c>
      <c r="F680" s="178">
        <v>0</v>
      </c>
      <c r="G680" s="178">
        <v>0</v>
      </c>
      <c r="H680" s="178">
        <v>0</v>
      </c>
      <c r="I680" s="178">
        <v>798.2</v>
      </c>
      <c r="J680" s="178">
        <v>795.07</v>
      </c>
      <c r="K680" s="178">
        <v>795.07</v>
      </c>
      <c r="L680" s="160"/>
      <c r="M680" s="91" t="s">
        <v>531</v>
      </c>
    </row>
    <row r="681" spans="1:13" ht="127.5">
      <c r="A681" s="210">
        <v>216</v>
      </c>
      <c r="B681" s="103" t="s">
        <v>853</v>
      </c>
      <c r="C681" s="178">
        <v>678.1</v>
      </c>
      <c r="D681" s="178">
        <v>654</v>
      </c>
      <c r="E681" s="174">
        <v>0</v>
      </c>
      <c r="F681" s="174">
        <v>0</v>
      </c>
      <c r="G681" s="174">
        <v>0</v>
      </c>
      <c r="H681" s="174">
        <v>0</v>
      </c>
      <c r="I681" s="178">
        <v>678.1</v>
      </c>
      <c r="J681" s="178">
        <v>654</v>
      </c>
      <c r="K681" s="174">
        <v>654</v>
      </c>
      <c r="L681" s="160"/>
      <c r="M681" s="92" t="s">
        <v>531</v>
      </c>
    </row>
    <row r="682" spans="1:13" ht="114.75">
      <c r="A682" s="210">
        <v>217</v>
      </c>
      <c r="B682" s="103" t="s">
        <v>854</v>
      </c>
      <c r="C682" s="178">
        <v>670</v>
      </c>
      <c r="D682" s="178">
        <v>659</v>
      </c>
      <c r="E682" s="174">
        <v>0</v>
      </c>
      <c r="F682" s="174">
        <v>0</v>
      </c>
      <c r="G682" s="174">
        <v>0</v>
      </c>
      <c r="H682" s="174">
        <v>0</v>
      </c>
      <c r="I682" s="178">
        <v>670</v>
      </c>
      <c r="J682" s="178">
        <v>659</v>
      </c>
      <c r="K682" s="174">
        <v>659</v>
      </c>
      <c r="L682" s="160"/>
      <c r="M682" s="92" t="s">
        <v>531</v>
      </c>
    </row>
    <row r="683" spans="1:13" ht="127.5">
      <c r="A683" s="210">
        <v>218</v>
      </c>
      <c r="B683" s="103" t="s">
        <v>855</v>
      </c>
      <c r="C683" s="178">
        <v>737.9</v>
      </c>
      <c r="D683" s="178">
        <v>723.9</v>
      </c>
      <c r="E683" s="174">
        <v>0</v>
      </c>
      <c r="F683" s="174">
        <v>0</v>
      </c>
      <c r="G683" s="174">
        <v>0</v>
      </c>
      <c r="H683" s="174">
        <v>0</v>
      </c>
      <c r="I683" s="178">
        <v>737.9</v>
      </c>
      <c r="J683" s="178">
        <v>723.9</v>
      </c>
      <c r="K683" s="174">
        <v>723.9</v>
      </c>
      <c r="L683" s="160"/>
      <c r="M683" s="92" t="s">
        <v>531</v>
      </c>
    </row>
    <row r="684" spans="1:13" ht="114.75">
      <c r="A684" s="210">
        <v>219</v>
      </c>
      <c r="B684" s="103" t="s">
        <v>856</v>
      </c>
      <c r="C684" s="178">
        <v>492.2</v>
      </c>
      <c r="D684" s="178">
        <v>470.3</v>
      </c>
      <c r="E684" s="174">
        <v>0</v>
      </c>
      <c r="F684" s="174">
        <v>0</v>
      </c>
      <c r="G684" s="174">
        <v>0</v>
      </c>
      <c r="H684" s="174">
        <v>0</v>
      </c>
      <c r="I684" s="178">
        <v>492.2</v>
      </c>
      <c r="J684" s="178">
        <v>470.3</v>
      </c>
      <c r="K684" s="174">
        <v>470.3</v>
      </c>
      <c r="L684" s="160"/>
      <c r="M684" s="92" t="s">
        <v>531</v>
      </c>
    </row>
    <row r="685" spans="1:13" ht="127.5">
      <c r="A685" s="210">
        <v>220</v>
      </c>
      <c r="B685" s="103" t="s">
        <v>857</v>
      </c>
      <c r="C685" s="178">
        <v>978.7</v>
      </c>
      <c r="D685" s="178">
        <v>952.19</v>
      </c>
      <c r="E685" s="174">
        <v>0</v>
      </c>
      <c r="F685" s="174">
        <v>0</v>
      </c>
      <c r="G685" s="174">
        <v>0</v>
      </c>
      <c r="H685" s="174">
        <v>0</v>
      </c>
      <c r="I685" s="178">
        <v>978.7</v>
      </c>
      <c r="J685" s="178">
        <v>952.19</v>
      </c>
      <c r="K685" s="174">
        <v>952.19</v>
      </c>
      <c r="L685" s="160"/>
      <c r="M685" s="92" t="s">
        <v>531</v>
      </c>
    </row>
    <row r="686" spans="1:13" ht="127.5">
      <c r="A686" s="210">
        <v>221</v>
      </c>
      <c r="B686" s="103" t="s">
        <v>858</v>
      </c>
      <c r="C686" s="178">
        <v>774.1</v>
      </c>
      <c r="D686" s="178">
        <v>772.64</v>
      </c>
      <c r="E686" s="174">
        <v>0</v>
      </c>
      <c r="F686" s="174">
        <v>0</v>
      </c>
      <c r="G686" s="174">
        <v>0</v>
      </c>
      <c r="H686" s="174">
        <v>0</v>
      </c>
      <c r="I686" s="178">
        <v>774.1</v>
      </c>
      <c r="J686" s="178">
        <v>772.64</v>
      </c>
      <c r="K686" s="174">
        <v>772.64</v>
      </c>
      <c r="L686" s="160"/>
      <c r="M686" s="91" t="s">
        <v>531</v>
      </c>
    </row>
    <row r="687" spans="1:13" ht="127.5">
      <c r="A687" s="210">
        <v>222</v>
      </c>
      <c r="B687" s="103" t="s">
        <v>859</v>
      </c>
      <c r="C687" s="178">
        <v>943.7</v>
      </c>
      <c r="D687" s="178">
        <v>913.94</v>
      </c>
      <c r="E687" s="174">
        <v>0</v>
      </c>
      <c r="F687" s="174">
        <v>0</v>
      </c>
      <c r="G687" s="174">
        <v>0</v>
      </c>
      <c r="H687" s="174">
        <v>0</v>
      </c>
      <c r="I687" s="178">
        <v>943.7</v>
      </c>
      <c r="J687" s="178">
        <v>913.94</v>
      </c>
      <c r="K687" s="174">
        <v>913.94</v>
      </c>
      <c r="L687" s="160"/>
      <c r="M687" s="91" t="s">
        <v>531</v>
      </c>
    </row>
    <row r="688" spans="1:13" ht="102">
      <c r="A688" s="210">
        <v>223</v>
      </c>
      <c r="B688" s="103" t="s">
        <v>860</v>
      </c>
      <c r="C688" s="178">
        <v>713.8</v>
      </c>
      <c r="D688" s="178">
        <v>703.66</v>
      </c>
      <c r="E688" s="174">
        <v>0</v>
      </c>
      <c r="F688" s="174">
        <v>0</v>
      </c>
      <c r="G688" s="174">
        <v>0</v>
      </c>
      <c r="H688" s="174">
        <v>0</v>
      </c>
      <c r="I688" s="178">
        <v>713.8</v>
      </c>
      <c r="J688" s="178">
        <v>703.66</v>
      </c>
      <c r="K688" s="174">
        <v>703.66</v>
      </c>
      <c r="L688" s="160"/>
      <c r="M688" s="91" t="s">
        <v>531</v>
      </c>
    </row>
    <row r="689" spans="1:13" ht="114.75">
      <c r="A689" s="210">
        <v>224</v>
      </c>
      <c r="B689" s="105" t="s">
        <v>861</v>
      </c>
      <c r="C689" s="178">
        <v>536.5</v>
      </c>
      <c r="D689" s="178">
        <v>535.62</v>
      </c>
      <c r="E689" s="178">
        <v>0</v>
      </c>
      <c r="F689" s="178">
        <v>0</v>
      </c>
      <c r="G689" s="178">
        <v>0</v>
      </c>
      <c r="H689" s="178">
        <v>0</v>
      </c>
      <c r="I689" s="178">
        <v>536.5</v>
      </c>
      <c r="J689" s="178">
        <v>535.62</v>
      </c>
      <c r="K689" s="178">
        <v>535.62</v>
      </c>
      <c r="L689" s="160"/>
      <c r="M689" s="91" t="s">
        <v>531</v>
      </c>
    </row>
    <row r="690" spans="1:13" ht="63.75">
      <c r="A690" s="210">
        <v>225</v>
      </c>
      <c r="B690" s="103" t="s">
        <v>862</v>
      </c>
      <c r="C690" s="178">
        <v>981.6</v>
      </c>
      <c r="D690" s="178">
        <v>965.4</v>
      </c>
      <c r="E690" s="174">
        <v>0</v>
      </c>
      <c r="F690" s="174">
        <v>0</v>
      </c>
      <c r="G690" s="174">
        <v>0</v>
      </c>
      <c r="H690" s="174">
        <v>0</v>
      </c>
      <c r="I690" s="178">
        <v>981.6</v>
      </c>
      <c r="J690" s="178">
        <v>965.4</v>
      </c>
      <c r="K690" s="174">
        <v>965.4</v>
      </c>
      <c r="L690" s="160"/>
      <c r="M690" s="91" t="s">
        <v>531</v>
      </c>
    </row>
    <row r="691" spans="1:13" ht="63.75">
      <c r="A691" s="210">
        <v>226</v>
      </c>
      <c r="B691" s="103" t="s">
        <v>863</v>
      </c>
      <c r="C691" s="178">
        <v>771.4</v>
      </c>
      <c r="D691" s="178">
        <v>766</v>
      </c>
      <c r="E691" s="174">
        <v>0</v>
      </c>
      <c r="F691" s="174">
        <v>0</v>
      </c>
      <c r="G691" s="174">
        <v>0</v>
      </c>
      <c r="H691" s="174">
        <v>0</v>
      </c>
      <c r="I691" s="178">
        <v>771.4</v>
      </c>
      <c r="J691" s="178">
        <v>766</v>
      </c>
      <c r="K691" s="174">
        <v>766</v>
      </c>
      <c r="L691" s="160"/>
      <c r="M691" s="91" t="s">
        <v>531</v>
      </c>
    </row>
    <row r="692" spans="1:13" ht="63.75">
      <c r="A692" s="210">
        <v>227</v>
      </c>
      <c r="B692" s="103" t="s">
        <v>864</v>
      </c>
      <c r="C692" s="178">
        <v>519.2</v>
      </c>
      <c r="D692" s="178">
        <v>519.2</v>
      </c>
      <c r="E692" s="174">
        <v>0</v>
      </c>
      <c r="F692" s="174">
        <v>0</v>
      </c>
      <c r="G692" s="174">
        <v>0</v>
      </c>
      <c r="H692" s="174">
        <v>0</v>
      </c>
      <c r="I692" s="178">
        <v>519.2</v>
      </c>
      <c r="J692" s="178">
        <v>519.2</v>
      </c>
      <c r="K692" s="174">
        <v>519.2</v>
      </c>
      <c r="L692" s="160"/>
      <c r="M692" s="91" t="s">
        <v>342</v>
      </c>
    </row>
    <row r="693" spans="1:13" ht="63.75">
      <c r="A693" s="210"/>
      <c r="B693" s="109" t="s">
        <v>865</v>
      </c>
      <c r="C693" s="178"/>
      <c r="D693" s="178"/>
      <c r="E693" s="174"/>
      <c r="F693" s="174"/>
      <c r="G693" s="174"/>
      <c r="H693" s="174"/>
      <c r="I693" s="178"/>
      <c r="J693" s="178"/>
      <c r="K693" s="174"/>
      <c r="L693" s="160"/>
      <c r="M693" s="91"/>
    </row>
    <row r="694" spans="1:13" ht="102">
      <c r="A694" s="210">
        <v>228</v>
      </c>
      <c r="B694" s="103" t="s">
        <v>866</v>
      </c>
      <c r="C694" s="178">
        <v>449.5</v>
      </c>
      <c r="D694" s="178">
        <v>449.5</v>
      </c>
      <c r="E694" s="174">
        <v>0</v>
      </c>
      <c r="F694" s="174">
        <v>0</v>
      </c>
      <c r="G694" s="174">
        <v>0</v>
      </c>
      <c r="H694" s="174">
        <v>0</v>
      </c>
      <c r="I694" s="178">
        <v>449.5</v>
      </c>
      <c r="J694" s="178">
        <v>449.5</v>
      </c>
      <c r="K694" s="174">
        <v>449.5</v>
      </c>
      <c r="L694" s="160"/>
      <c r="M694" s="91" t="s">
        <v>342</v>
      </c>
    </row>
    <row r="695" spans="1:13" ht="102">
      <c r="A695" s="210">
        <v>229</v>
      </c>
      <c r="B695" s="103" t="s">
        <v>867</v>
      </c>
      <c r="C695" s="178">
        <v>923</v>
      </c>
      <c r="D695" s="178">
        <v>923</v>
      </c>
      <c r="E695" s="174">
        <v>0</v>
      </c>
      <c r="F695" s="174">
        <v>0</v>
      </c>
      <c r="G695" s="174">
        <v>0</v>
      </c>
      <c r="H695" s="174">
        <v>0</v>
      </c>
      <c r="I695" s="178">
        <v>923</v>
      </c>
      <c r="J695" s="178">
        <v>923</v>
      </c>
      <c r="K695" s="174">
        <v>923</v>
      </c>
      <c r="L695" s="160"/>
      <c r="M695" s="91" t="s">
        <v>342</v>
      </c>
    </row>
    <row r="696" spans="1:13" ht="63.75">
      <c r="A696" s="210"/>
      <c r="B696" s="109" t="s">
        <v>868</v>
      </c>
      <c r="C696" s="178"/>
      <c r="D696" s="178"/>
      <c r="E696" s="174"/>
      <c r="F696" s="174"/>
      <c r="G696" s="174"/>
      <c r="H696" s="174"/>
      <c r="I696" s="178"/>
      <c r="J696" s="178"/>
      <c r="K696" s="174"/>
      <c r="L696" s="160"/>
      <c r="M696" s="91"/>
    </row>
    <row r="697" spans="1:13" ht="153">
      <c r="A697" s="210">
        <v>230</v>
      </c>
      <c r="B697" s="103" t="s">
        <v>869</v>
      </c>
      <c r="C697" s="178">
        <v>1050.2</v>
      </c>
      <c r="D697" s="178">
        <v>1050.2</v>
      </c>
      <c r="E697" s="174">
        <v>0</v>
      </c>
      <c r="F697" s="174">
        <v>0</v>
      </c>
      <c r="G697" s="174">
        <v>0</v>
      </c>
      <c r="H697" s="174">
        <v>0</v>
      </c>
      <c r="I697" s="178">
        <v>1050.2</v>
      </c>
      <c r="J697" s="178">
        <v>1050.2</v>
      </c>
      <c r="K697" s="174">
        <v>1050.2</v>
      </c>
      <c r="L697" s="160"/>
      <c r="M697" s="91" t="s">
        <v>342</v>
      </c>
    </row>
    <row r="698" spans="1:13" ht="102">
      <c r="A698" s="210">
        <v>231</v>
      </c>
      <c r="B698" s="105" t="s">
        <v>870</v>
      </c>
      <c r="C698" s="178">
        <v>994.5</v>
      </c>
      <c r="D698" s="178">
        <v>994.465</v>
      </c>
      <c r="E698" s="178">
        <v>0</v>
      </c>
      <c r="F698" s="178">
        <v>0</v>
      </c>
      <c r="G698" s="178">
        <v>0</v>
      </c>
      <c r="H698" s="178">
        <v>0</v>
      </c>
      <c r="I698" s="178">
        <v>994.5</v>
      </c>
      <c r="J698" s="178">
        <v>994.465</v>
      </c>
      <c r="K698" s="178">
        <v>994.465</v>
      </c>
      <c r="L698" s="160"/>
      <c r="M698" s="91" t="s">
        <v>342</v>
      </c>
    </row>
    <row r="699" spans="1:13" ht="114.75">
      <c r="A699" s="210">
        <v>232</v>
      </c>
      <c r="B699" s="103" t="s">
        <v>871</v>
      </c>
      <c r="C699" s="178">
        <v>722.9</v>
      </c>
      <c r="D699" s="178">
        <v>722.824</v>
      </c>
      <c r="E699" s="174">
        <v>0</v>
      </c>
      <c r="F699" s="174">
        <v>0</v>
      </c>
      <c r="G699" s="174">
        <v>0</v>
      </c>
      <c r="H699" s="174">
        <v>0</v>
      </c>
      <c r="I699" s="178">
        <v>722.9</v>
      </c>
      <c r="J699" s="178">
        <v>722.824</v>
      </c>
      <c r="K699" s="174">
        <v>722.824</v>
      </c>
      <c r="L699" s="160"/>
      <c r="M699" s="91" t="s">
        <v>342</v>
      </c>
    </row>
    <row r="700" spans="1:13" ht="63.75">
      <c r="A700" s="210"/>
      <c r="B700" s="109" t="s">
        <v>872</v>
      </c>
      <c r="C700" s="178"/>
      <c r="D700" s="178"/>
      <c r="E700" s="174"/>
      <c r="F700" s="174"/>
      <c r="G700" s="174"/>
      <c r="H700" s="174"/>
      <c r="I700" s="178"/>
      <c r="J700" s="178"/>
      <c r="K700" s="174"/>
      <c r="L700" s="160"/>
      <c r="M700" s="91"/>
    </row>
    <row r="701" spans="1:13" ht="89.25">
      <c r="A701" s="210">
        <v>233</v>
      </c>
      <c r="B701" s="103" t="s">
        <v>873</v>
      </c>
      <c r="C701" s="178">
        <v>1998</v>
      </c>
      <c r="D701" s="178">
        <v>1998</v>
      </c>
      <c r="E701" s="174">
        <v>0</v>
      </c>
      <c r="F701" s="174">
        <v>0</v>
      </c>
      <c r="G701" s="174">
        <v>0</v>
      </c>
      <c r="H701" s="174">
        <v>0</v>
      </c>
      <c r="I701" s="178">
        <v>1998</v>
      </c>
      <c r="J701" s="178">
        <v>1998</v>
      </c>
      <c r="K701" s="174">
        <v>1998</v>
      </c>
      <c r="L701" s="160"/>
      <c r="M701" s="91" t="s">
        <v>342</v>
      </c>
    </row>
    <row r="702" spans="1:13" ht="216.75">
      <c r="A702" s="210">
        <v>234</v>
      </c>
      <c r="B702" s="103" t="s">
        <v>874</v>
      </c>
      <c r="C702" s="178">
        <v>904</v>
      </c>
      <c r="D702" s="178">
        <v>904</v>
      </c>
      <c r="E702" s="174">
        <v>0</v>
      </c>
      <c r="F702" s="174">
        <v>0</v>
      </c>
      <c r="G702" s="174">
        <v>0</v>
      </c>
      <c r="H702" s="174">
        <v>0</v>
      </c>
      <c r="I702" s="178">
        <v>904</v>
      </c>
      <c r="J702" s="178">
        <v>904</v>
      </c>
      <c r="K702" s="174">
        <v>904</v>
      </c>
      <c r="L702" s="160"/>
      <c r="M702" s="91" t="s">
        <v>342</v>
      </c>
    </row>
    <row r="703" spans="1:13" ht="153">
      <c r="A703" s="210">
        <v>235</v>
      </c>
      <c r="B703" s="103" t="s">
        <v>875</v>
      </c>
      <c r="C703" s="178">
        <v>817.5</v>
      </c>
      <c r="D703" s="178">
        <v>817.5</v>
      </c>
      <c r="E703" s="174">
        <v>0</v>
      </c>
      <c r="F703" s="174">
        <v>0</v>
      </c>
      <c r="G703" s="174">
        <v>0</v>
      </c>
      <c r="H703" s="174">
        <v>0</v>
      </c>
      <c r="I703" s="178">
        <v>817.5</v>
      </c>
      <c r="J703" s="178">
        <v>817.5</v>
      </c>
      <c r="K703" s="174">
        <v>817.5</v>
      </c>
      <c r="L703" s="160"/>
      <c r="M703" s="91" t="s">
        <v>342</v>
      </c>
    </row>
    <row r="704" spans="1:13" ht="114.75">
      <c r="A704" s="210">
        <v>236</v>
      </c>
      <c r="B704" s="103" t="s">
        <v>537</v>
      </c>
      <c r="C704" s="178">
        <v>98</v>
      </c>
      <c r="D704" s="178">
        <v>97.657</v>
      </c>
      <c r="E704" s="174">
        <v>0</v>
      </c>
      <c r="F704" s="174">
        <v>0</v>
      </c>
      <c r="G704" s="174">
        <v>0</v>
      </c>
      <c r="H704" s="174">
        <v>0</v>
      </c>
      <c r="I704" s="178">
        <v>98</v>
      </c>
      <c r="J704" s="178">
        <v>97.657</v>
      </c>
      <c r="K704" s="174">
        <v>97.657</v>
      </c>
      <c r="L704" s="160"/>
      <c r="M704" s="91" t="s">
        <v>397</v>
      </c>
    </row>
    <row r="705" spans="1:13" ht="114.75">
      <c r="A705" s="210">
        <v>237</v>
      </c>
      <c r="B705" s="105" t="s">
        <v>538</v>
      </c>
      <c r="C705" s="178">
        <v>511</v>
      </c>
      <c r="D705" s="178">
        <v>461.111</v>
      </c>
      <c r="E705" s="178">
        <v>0</v>
      </c>
      <c r="F705" s="178">
        <v>0</v>
      </c>
      <c r="G705" s="178">
        <v>0</v>
      </c>
      <c r="H705" s="178">
        <v>0</v>
      </c>
      <c r="I705" s="178">
        <v>511</v>
      </c>
      <c r="J705" s="178">
        <v>461.111</v>
      </c>
      <c r="K705" s="178">
        <v>461.111</v>
      </c>
      <c r="L705" s="160"/>
      <c r="M705" s="91" t="s">
        <v>531</v>
      </c>
    </row>
    <row r="706" spans="1:13" ht="89.25">
      <c r="A706" s="210">
        <v>238</v>
      </c>
      <c r="B706" s="103" t="s">
        <v>539</v>
      </c>
      <c r="C706" s="178">
        <v>511</v>
      </c>
      <c r="D706" s="178">
        <v>461.111</v>
      </c>
      <c r="E706" s="174">
        <v>0</v>
      </c>
      <c r="F706" s="174">
        <v>0</v>
      </c>
      <c r="G706" s="174">
        <v>0</v>
      </c>
      <c r="H706" s="174">
        <v>0</v>
      </c>
      <c r="I706" s="178">
        <v>511</v>
      </c>
      <c r="J706" s="178">
        <v>461.111</v>
      </c>
      <c r="K706" s="174">
        <v>461.111</v>
      </c>
      <c r="L706" s="160"/>
      <c r="M706" s="91" t="s">
        <v>531</v>
      </c>
    </row>
    <row r="707" spans="1:13" ht="114.75">
      <c r="A707" s="210">
        <v>239</v>
      </c>
      <c r="B707" s="103" t="s">
        <v>540</v>
      </c>
      <c r="C707" s="178">
        <v>88</v>
      </c>
      <c r="D707" s="178">
        <v>87.16</v>
      </c>
      <c r="E707" s="174">
        <v>0</v>
      </c>
      <c r="F707" s="174">
        <v>0</v>
      </c>
      <c r="G707" s="174">
        <v>0</v>
      </c>
      <c r="H707" s="174">
        <v>0</v>
      </c>
      <c r="I707" s="178">
        <v>88</v>
      </c>
      <c r="J707" s="178">
        <v>87.16</v>
      </c>
      <c r="K707" s="174">
        <v>87.16</v>
      </c>
      <c r="L707" s="160"/>
      <c r="M707" s="91" t="s">
        <v>531</v>
      </c>
    </row>
    <row r="708" spans="1:13" ht="63.75">
      <c r="A708" s="210"/>
      <c r="B708" s="109" t="s">
        <v>876</v>
      </c>
      <c r="C708" s="178"/>
      <c r="D708" s="178"/>
      <c r="E708" s="174"/>
      <c r="F708" s="174"/>
      <c r="G708" s="174"/>
      <c r="H708" s="174"/>
      <c r="I708" s="178"/>
      <c r="J708" s="178"/>
      <c r="K708" s="174"/>
      <c r="L708" s="160"/>
      <c r="M708" s="91"/>
    </row>
    <row r="709" spans="1:13" ht="165.75">
      <c r="A709" s="210">
        <v>240</v>
      </c>
      <c r="B709" s="103" t="s">
        <v>877</v>
      </c>
      <c r="C709" s="178">
        <v>2130.6</v>
      </c>
      <c r="D709" s="178">
        <v>2130.6</v>
      </c>
      <c r="E709" s="174">
        <v>0</v>
      </c>
      <c r="F709" s="174">
        <v>0</v>
      </c>
      <c r="G709" s="174">
        <v>0</v>
      </c>
      <c r="H709" s="174">
        <v>0</v>
      </c>
      <c r="I709" s="178">
        <v>2130.6</v>
      </c>
      <c r="J709" s="178">
        <v>2130.6</v>
      </c>
      <c r="K709" s="174">
        <v>2130.6</v>
      </c>
      <c r="L709" s="160"/>
      <c r="M709" s="91" t="s">
        <v>309</v>
      </c>
    </row>
    <row r="710" spans="1:13" ht="153">
      <c r="A710" s="210">
        <v>241</v>
      </c>
      <c r="B710" s="103" t="s">
        <v>878</v>
      </c>
      <c r="C710" s="178">
        <v>2003.1</v>
      </c>
      <c r="D710" s="178">
        <v>2003.1</v>
      </c>
      <c r="E710" s="174">
        <v>0</v>
      </c>
      <c r="F710" s="174">
        <v>0</v>
      </c>
      <c r="G710" s="174">
        <v>0</v>
      </c>
      <c r="H710" s="174">
        <v>0</v>
      </c>
      <c r="I710" s="178">
        <v>2003.1</v>
      </c>
      <c r="J710" s="178">
        <v>2003.1</v>
      </c>
      <c r="K710" s="174">
        <v>2003.1</v>
      </c>
      <c r="L710" s="160"/>
      <c r="M710" s="91" t="s">
        <v>309</v>
      </c>
    </row>
    <row r="711" spans="1:13" ht="102">
      <c r="A711" s="210">
        <v>242</v>
      </c>
      <c r="B711" s="103" t="s">
        <v>879</v>
      </c>
      <c r="C711" s="178">
        <v>591.8</v>
      </c>
      <c r="D711" s="178">
        <v>591.8</v>
      </c>
      <c r="E711" s="174">
        <v>0</v>
      </c>
      <c r="F711" s="174">
        <v>0</v>
      </c>
      <c r="G711" s="174">
        <v>0</v>
      </c>
      <c r="H711" s="174">
        <v>0</v>
      </c>
      <c r="I711" s="178">
        <v>591.8</v>
      </c>
      <c r="J711" s="178">
        <v>591.8</v>
      </c>
      <c r="K711" s="174">
        <v>591.8</v>
      </c>
      <c r="L711" s="160"/>
      <c r="M711" s="91" t="s">
        <v>309</v>
      </c>
    </row>
    <row r="712" spans="1:13" ht="127.5">
      <c r="A712" s="210">
        <v>243</v>
      </c>
      <c r="B712" s="107" t="s">
        <v>880</v>
      </c>
      <c r="C712" s="174">
        <v>1025.5</v>
      </c>
      <c r="D712" s="174">
        <v>1025.5</v>
      </c>
      <c r="E712" s="174">
        <v>0</v>
      </c>
      <c r="F712" s="174">
        <v>0</v>
      </c>
      <c r="G712" s="174">
        <v>0</v>
      </c>
      <c r="H712" s="174">
        <v>0</v>
      </c>
      <c r="I712" s="174">
        <v>1025.5</v>
      </c>
      <c r="J712" s="174">
        <v>1025.5</v>
      </c>
      <c r="K712" s="174">
        <v>1025.5</v>
      </c>
      <c r="L712" s="160"/>
      <c r="M712" s="91" t="s">
        <v>309</v>
      </c>
    </row>
    <row r="713" spans="1:13" ht="140.25">
      <c r="A713" s="210">
        <v>244</v>
      </c>
      <c r="B713" s="108" t="s">
        <v>881</v>
      </c>
      <c r="C713" s="174">
        <v>770</v>
      </c>
      <c r="D713" s="174">
        <v>770</v>
      </c>
      <c r="E713" s="174">
        <v>0</v>
      </c>
      <c r="F713" s="174">
        <v>0</v>
      </c>
      <c r="G713" s="174">
        <v>0</v>
      </c>
      <c r="H713" s="174">
        <v>0</v>
      </c>
      <c r="I713" s="174">
        <v>770</v>
      </c>
      <c r="J713" s="174">
        <v>770</v>
      </c>
      <c r="K713" s="174">
        <v>770</v>
      </c>
      <c r="L713" s="160"/>
      <c r="M713" s="91" t="s">
        <v>310</v>
      </c>
    </row>
    <row r="714" spans="1:13" ht="89.25">
      <c r="A714" s="210">
        <v>245</v>
      </c>
      <c r="B714" s="106" t="s">
        <v>882</v>
      </c>
      <c r="C714" s="174">
        <v>1120</v>
      </c>
      <c r="D714" s="174">
        <v>1120</v>
      </c>
      <c r="E714" s="174">
        <v>0</v>
      </c>
      <c r="F714" s="174">
        <v>0</v>
      </c>
      <c r="G714" s="174">
        <v>0</v>
      </c>
      <c r="H714" s="174">
        <v>0</v>
      </c>
      <c r="I714" s="174">
        <v>1120</v>
      </c>
      <c r="J714" s="174">
        <v>1120</v>
      </c>
      <c r="K714" s="174">
        <v>1120</v>
      </c>
      <c r="L714" s="160"/>
      <c r="M714" s="91" t="s">
        <v>342</v>
      </c>
    </row>
    <row r="715" spans="1:13" ht="127.5">
      <c r="A715" s="210">
        <v>246</v>
      </c>
      <c r="B715" s="106" t="s">
        <v>883</v>
      </c>
      <c r="C715" s="174">
        <v>1470</v>
      </c>
      <c r="D715" s="174">
        <v>1470</v>
      </c>
      <c r="E715" s="174">
        <v>0</v>
      </c>
      <c r="F715" s="174">
        <v>0</v>
      </c>
      <c r="G715" s="174">
        <v>0</v>
      </c>
      <c r="H715" s="174">
        <v>0</v>
      </c>
      <c r="I715" s="174">
        <v>1470</v>
      </c>
      <c r="J715" s="174">
        <v>1470</v>
      </c>
      <c r="K715" s="174">
        <v>1470</v>
      </c>
      <c r="L715" s="194"/>
      <c r="M715" s="91" t="s">
        <v>342</v>
      </c>
    </row>
    <row r="716" spans="1:13" ht="127.5">
      <c r="A716" s="210">
        <v>247</v>
      </c>
      <c r="B716" s="107" t="s">
        <v>884</v>
      </c>
      <c r="C716" s="174">
        <v>2170</v>
      </c>
      <c r="D716" s="174">
        <v>2170</v>
      </c>
      <c r="E716" s="174">
        <v>0</v>
      </c>
      <c r="F716" s="174">
        <v>0</v>
      </c>
      <c r="G716" s="174">
        <v>0</v>
      </c>
      <c r="H716" s="174">
        <v>0</v>
      </c>
      <c r="I716" s="174">
        <v>2170</v>
      </c>
      <c r="J716" s="174">
        <v>2170</v>
      </c>
      <c r="K716" s="174">
        <v>2170</v>
      </c>
      <c r="L716" s="160"/>
      <c r="M716" s="91" t="s">
        <v>342</v>
      </c>
    </row>
    <row r="717" spans="1:13" ht="76.5">
      <c r="A717" s="210"/>
      <c r="B717" s="44" t="s">
        <v>885</v>
      </c>
      <c r="C717" s="174"/>
      <c r="D717" s="174"/>
      <c r="E717" s="174"/>
      <c r="F717" s="174"/>
      <c r="G717" s="174"/>
      <c r="H717" s="174"/>
      <c r="I717" s="174"/>
      <c r="J717" s="174"/>
      <c r="K717" s="174"/>
      <c r="L717" s="160"/>
      <c r="M717" s="91"/>
    </row>
    <row r="718" spans="1:13" ht="102">
      <c r="A718" s="210">
        <v>248</v>
      </c>
      <c r="B718" s="107" t="s">
        <v>886</v>
      </c>
      <c r="C718" s="174">
        <v>1259.5</v>
      </c>
      <c r="D718" s="174">
        <v>1259.5</v>
      </c>
      <c r="E718" s="174">
        <v>0</v>
      </c>
      <c r="F718" s="174">
        <v>0</v>
      </c>
      <c r="G718" s="174">
        <v>0</v>
      </c>
      <c r="H718" s="174">
        <v>0</v>
      </c>
      <c r="I718" s="174">
        <v>1259.5</v>
      </c>
      <c r="J718" s="174">
        <v>1259.5</v>
      </c>
      <c r="K718" s="174">
        <v>1259.5</v>
      </c>
      <c r="L718" s="160"/>
      <c r="M718" s="91" t="s">
        <v>342</v>
      </c>
    </row>
    <row r="719" spans="1:13" ht="102">
      <c r="A719" s="210">
        <v>249</v>
      </c>
      <c r="B719" s="107" t="s">
        <v>887</v>
      </c>
      <c r="C719" s="174">
        <v>2543.4</v>
      </c>
      <c r="D719" s="174">
        <v>2543.4</v>
      </c>
      <c r="E719" s="174">
        <v>0</v>
      </c>
      <c r="F719" s="174">
        <v>0</v>
      </c>
      <c r="G719" s="174">
        <v>0</v>
      </c>
      <c r="H719" s="174">
        <v>0</v>
      </c>
      <c r="I719" s="174">
        <v>2543.4</v>
      </c>
      <c r="J719" s="174">
        <v>2543.4</v>
      </c>
      <c r="K719" s="174">
        <v>2543.4</v>
      </c>
      <c r="L719" s="160"/>
      <c r="M719" s="91" t="s">
        <v>342</v>
      </c>
    </row>
    <row r="720" spans="1:13" ht="102">
      <c r="A720" s="210">
        <v>250</v>
      </c>
      <c r="B720" s="106" t="s">
        <v>888</v>
      </c>
      <c r="C720" s="174">
        <v>1543.1</v>
      </c>
      <c r="D720" s="174">
        <v>1543.1</v>
      </c>
      <c r="E720" s="174">
        <v>0</v>
      </c>
      <c r="F720" s="174">
        <v>0</v>
      </c>
      <c r="G720" s="174">
        <v>0</v>
      </c>
      <c r="H720" s="174">
        <v>0</v>
      </c>
      <c r="I720" s="174">
        <v>1543.1</v>
      </c>
      <c r="J720" s="174">
        <v>1543.1</v>
      </c>
      <c r="K720" s="174">
        <v>1543.1</v>
      </c>
      <c r="L720" s="194"/>
      <c r="M720" s="91" t="s">
        <v>342</v>
      </c>
    </row>
    <row r="721" spans="1:13" ht="102">
      <c r="A721" s="210">
        <v>251</v>
      </c>
      <c r="B721" s="107" t="s">
        <v>889</v>
      </c>
      <c r="C721" s="174">
        <v>1543.1</v>
      </c>
      <c r="D721" s="174">
        <v>1543.1</v>
      </c>
      <c r="E721" s="174">
        <v>0</v>
      </c>
      <c r="F721" s="174">
        <v>0</v>
      </c>
      <c r="G721" s="174">
        <v>0</v>
      </c>
      <c r="H721" s="174">
        <v>0</v>
      </c>
      <c r="I721" s="174">
        <v>1543.1</v>
      </c>
      <c r="J721" s="174">
        <v>1543.1</v>
      </c>
      <c r="K721" s="174">
        <v>1543.1</v>
      </c>
      <c r="L721" s="160"/>
      <c r="M721" s="91" t="s">
        <v>342</v>
      </c>
    </row>
    <row r="722" spans="1:13" ht="127.5">
      <c r="A722" s="210">
        <v>252</v>
      </c>
      <c r="B722" s="106" t="s">
        <v>890</v>
      </c>
      <c r="C722" s="174">
        <v>1822.1</v>
      </c>
      <c r="D722" s="174">
        <v>1822.1</v>
      </c>
      <c r="E722" s="174">
        <v>0</v>
      </c>
      <c r="F722" s="174">
        <v>0</v>
      </c>
      <c r="G722" s="174">
        <v>0</v>
      </c>
      <c r="H722" s="174">
        <v>0</v>
      </c>
      <c r="I722" s="174">
        <v>1822.1</v>
      </c>
      <c r="J722" s="174">
        <v>1822.1</v>
      </c>
      <c r="K722" s="174">
        <v>1822.1</v>
      </c>
      <c r="L722" s="194"/>
      <c r="M722" s="91" t="s">
        <v>342</v>
      </c>
    </row>
    <row r="723" spans="1:13" ht="102">
      <c r="A723" s="210">
        <v>253</v>
      </c>
      <c r="B723" s="106" t="s">
        <v>891</v>
      </c>
      <c r="C723" s="174">
        <v>612.1</v>
      </c>
      <c r="D723" s="174">
        <v>612.1</v>
      </c>
      <c r="E723" s="174">
        <v>0</v>
      </c>
      <c r="F723" s="174">
        <v>0</v>
      </c>
      <c r="G723" s="174">
        <v>0</v>
      </c>
      <c r="H723" s="174">
        <v>0</v>
      </c>
      <c r="I723" s="174">
        <v>612.1</v>
      </c>
      <c r="J723" s="174">
        <v>612.1</v>
      </c>
      <c r="K723" s="174">
        <v>612.1</v>
      </c>
      <c r="L723" s="194"/>
      <c r="M723" s="91" t="s">
        <v>342</v>
      </c>
    </row>
    <row r="724" spans="1:13" ht="102">
      <c r="A724" s="210">
        <v>254</v>
      </c>
      <c r="B724" s="107" t="s">
        <v>892</v>
      </c>
      <c r="C724" s="173">
        <v>1209.5</v>
      </c>
      <c r="D724" s="173">
        <v>1209.5</v>
      </c>
      <c r="E724" s="174">
        <v>0</v>
      </c>
      <c r="F724" s="174">
        <v>0</v>
      </c>
      <c r="G724" s="174">
        <v>0</v>
      </c>
      <c r="H724" s="174">
        <v>0</v>
      </c>
      <c r="I724" s="173">
        <v>1209.5</v>
      </c>
      <c r="J724" s="173">
        <v>1209.5</v>
      </c>
      <c r="K724" s="174">
        <v>1209.5</v>
      </c>
      <c r="L724" s="160"/>
      <c r="M724" s="91" t="s">
        <v>342</v>
      </c>
    </row>
    <row r="725" spans="1:13" ht="114.75">
      <c r="A725" s="210">
        <v>255</v>
      </c>
      <c r="B725" s="106" t="s">
        <v>893</v>
      </c>
      <c r="C725" s="174">
        <v>543.5</v>
      </c>
      <c r="D725" s="174">
        <v>543.5</v>
      </c>
      <c r="E725" s="174">
        <v>0</v>
      </c>
      <c r="F725" s="174">
        <v>0</v>
      </c>
      <c r="G725" s="174">
        <v>0</v>
      </c>
      <c r="H725" s="174">
        <v>0</v>
      </c>
      <c r="I725" s="174">
        <v>543.5</v>
      </c>
      <c r="J725" s="174">
        <v>543.5</v>
      </c>
      <c r="K725" s="174">
        <v>543.5</v>
      </c>
      <c r="L725" s="194"/>
      <c r="M725" s="91" t="s">
        <v>342</v>
      </c>
    </row>
    <row r="726" spans="1:13" ht="63.75">
      <c r="A726" s="210"/>
      <c r="B726" s="43" t="s">
        <v>894</v>
      </c>
      <c r="C726" s="173"/>
      <c r="D726" s="173"/>
      <c r="E726" s="174"/>
      <c r="F726" s="174"/>
      <c r="G726" s="174"/>
      <c r="H726" s="174"/>
      <c r="I726" s="173"/>
      <c r="J726" s="173"/>
      <c r="K726" s="174"/>
      <c r="L726" s="160"/>
      <c r="M726" s="91"/>
    </row>
    <row r="727" spans="1:13" ht="102">
      <c r="A727" s="210">
        <v>256</v>
      </c>
      <c r="B727" s="106" t="s">
        <v>895</v>
      </c>
      <c r="C727" s="174">
        <v>905.2</v>
      </c>
      <c r="D727" s="174">
        <v>905.2</v>
      </c>
      <c r="E727" s="174">
        <v>0</v>
      </c>
      <c r="F727" s="174">
        <v>0</v>
      </c>
      <c r="G727" s="174">
        <v>0</v>
      </c>
      <c r="H727" s="174">
        <v>0</v>
      </c>
      <c r="I727" s="174">
        <v>905.2</v>
      </c>
      <c r="J727" s="174">
        <v>905.2</v>
      </c>
      <c r="K727" s="174">
        <v>905.2</v>
      </c>
      <c r="L727" s="194"/>
      <c r="M727" s="91" t="s">
        <v>342</v>
      </c>
    </row>
    <row r="728" spans="1:13" ht="89.25">
      <c r="A728" s="210">
        <v>257</v>
      </c>
      <c r="B728" s="106" t="s">
        <v>896</v>
      </c>
      <c r="C728" s="174">
        <v>2352.4</v>
      </c>
      <c r="D728" s="174">
        <v>2352.4</v>
      </c>
      <c r="E728" s="174">
        <v>0</v>
      </c>
      <c r="F728" s="174">
        <v>0</v>
      </c>
      <c r="G728" s="174">
        <v>0</v>
      </c>
      <c r="H728" s="174">
        <v>0</v>
      </c>
      <c r="I728" s="174">
        <v>2352.4</v>
      </c>
      <c r="J728" s="174">
        <v>2352.4</v>
      </c>
      <c r="K728" s="174">
        <v>2352.4</v>
      </c>
      <c r="L728" s="194"/>
      <c r="M728" s="91" t="s">
        <v>342</v>
      </c>
    </row>
    <row r="729" spans="1:13" ht="89.25">
      <c r="A729" s="210">
        <v>258</v>
      </c>
      <c r="B729" s="107" t="s">
        <v>897</v>
      </c>
      <c r="C729" s="173">
        <v>1607.1</v>
      </c>
      <c r="D729" s="173">
        <v>1607.1</v>
      </c>
      <c r="E729" s="174">
        <v>0</v>
      </c>
      <c r="F729" s="174">
        <v>0</v>
      </c>
      <c r="G729" s="174">
        <v>0</v>
      </c>
      <c r="H729" s="174">
        <v>0</v>
      </c>
      <c r="I729" s="173">
        <v>1607.1</v>
      </c>
      <c r="J729" s="173">
        <v>1607.1</v>
      </c>
      <c r="K729" s="174">
        <v>1607.1</v>
      </c>
      <c r="L729" s="160"/>
      <c r="M729" s="91" t="s">
        <v>342</v>
      </c>
    </row>
    <row r="730" spans="1:13" ht="89.25">
      <c r="A730" s="210">
        <v>259</v>
      </c>
      <c r="B730" s="106" t="s">
        <v>898</v>
      </c>
      <c r="C730" s="174">
        <v>424.8</v>
      </c>
      <c r="D730" s="174">
        <v>424.8</v>
      </c>
      <c r="E730" s="174">
        <v>0</v>
      </c>
      <c r="F730" s="174">
        <v>0</v>
      </c>
      <c r="G730" s="174">
        <v>0</v>
      </c>
      <c r="H730" s="174">
        <v>0</v>
      </c>
      <c r="I730" s="174">
        <v>424.8</v>
      </c>
      <c r="J730" s="174">
        <v>424.8</v>
      </c>
      <c r="K730" s="174">
        <v>424.8</v>
      </c>
      <c r="L730" s="194"/>
      <c r="M730" s="92" t="s">
        <v>342</v>
      </c>
    </row>
    <row r="731" spans="1:13" ht="89.25">
      <c r="A731" s="210">
        <v>260</v>
      </c>
      <c r="B731" s="107" t="s">
        <v>899</v>
      </c>
      <c r="C731" s="174">
        <v>1609.9</v>
      </c>
      <c r="D731" s="174">
        <v>1609.9</v>
      </c>
      <c r="E731" s="174">
        <v>0</v>
      </c>
      <c r="F731" s="174">
        <v>0</v>
      </c>
      <c r="G731" s="174">
        <v>0</v>
      </c>
      <c r="H731" s="174">
        <v>0</v>
      </c>
      <c r="I731" s="174">
        <v>1609.9</v>
      </c>
      <c r="J731" s="174">
        <v>1609.9</v>
      </c>
      <c r="K731" s="174">
        <v>1609.9</v>
      </c>
      <c r="L731" s="160"/>
      <c r="M731" s="91" t="s">
        <v>342</v>
      </c>
    </row>
    <row r="732" spans="1:13" ht="102">
      <c r="A732" s="210">
        <v>261</v>
      </c>
      <c r="B732" s="106" t="s">
        <v>900</v>
      </c>
      <c r="C732" s="174">
        <v>1244.9</v>
      </c>
      <c r="D732" s="174">
        <v>1244.9</v>
      </c>
      <c r="E732" s="174">
        <v>0</v>
      </c>
      <c r="F732" s="174">
        <v>0</v>
      </c>
      <c r="G732" s="174">
        <v>0</v>
      </c>
      <c r="H732" s="174">
        <v>0</v>
      </c>
      <c r="I732" s="174">
        <v>1244.9</v>
      </c>
      <c r="J732" s="174">
        <v>1244.9</v>
      </c>
      <c r="K732" s="174">
        <v>1244.9</v>
      </c>
      <c r="L732" s="194"/>
      <c r="M732" s="91" t="s">
        <v>342</v>
      </c>
    </row>
    <row r="733" spans="1:13" ht="63.75">
      <c r="A733" s="210"/>
      <c r="B733" s="45" t="s">
        <v>901</v>
      </c>
      <c r="C733" s="174"/>
      <c r="D733" s="174"/>
      <c r="E733" s="174"/>
      <c r="F733" s="174"/>
      <c r="G733" s="174"/>
      <c r="H733" s="174"/>
      <c r="I733" s="174"/>
      <c r="J733" s="174"/>
      <c r="K733" s="174"/>
      <c r="L733" s="194"/>
      <c r="M733" s="91"/>
    </row>
    <row r="734" spans="1:13" ht="114.75">
      <c r="A734" s="210">
        <v>262</v>
      </c>
      <c r="B734" s="106" t="s">
        <v>902</v>
      </c>
      <c r="C734" s="174">
        <v>926.8</v>
      </c>
      <c r="D734" s="174">
        <v>926.8</v>
      </c>
      <c r="E734" s="174">
        <v>0</v>
      </c>
      <c r="F734" s="174">
        <v>0</v>
      </c>
      <c r="G734" s="174">
        <v>0</v>
      </c>
      <c r="H734" s="174">
        <v>0</v>
      </c>
      <c r="I734" s="174">
        <v>926.8</v>
      </c>
      <c r="J734" s="174">
        <v>926.8</v>
      </c>
      <c r="K734" s="174">
        <v>926.8</v>
      </c>
      <c r="L734" s="194"/>
      <c r="M734" s="91" t="s">
        <v>342</v>
      </c>
    </row>
    <row r="735" spans="1:13" ht="102">
      <c r="A735" s="210">
        <v>263</v>
      </c>
      <c r="B735" s="106" t="s">
        <v>903</v>
      </c>
      <c r="C735" s="174">
        <v>1509.9</v>
      </c>
      <c r="D735" s="174">
        <v>1509.9</v>
      </c>
      <c r="E735" s="174">
        <v>0</v>
      </c>
      <c r="F735" s="174">
        <v>0</v>
      </c>
      <c r="G735" s="174">
        <v>0</v>
      </c>
      <c r="H735" s="174">
        <v>0</v>
      </c>
      <c r="I735" s="174">
        <v>1509.9</v>
      </c>
      <c r="J735" s="174">
        <v>1509.9</v>
      </c>
      <c r="K735" s="174">
        <v>1509.9</v>
      </c>
      <c r="L735" s="160"/>
      <c r="M735" s="91" t="s">
        <v>342</v>
      </c>
    </row>
    <row r="736" spans="1:13" ht="102">
      <c r="A736" s="210">
        <v>264</v>
      </c>
      <c r="B736" s="106" t="s">
        <v>904</v>
      </c>
      <c r="C736" s="175">
        <v>2759.4</v>
      </c>
      <c r="D736" s="175">
        <v>2759.4</v>
      </c>
      <c r="E736" s="174">
        <v>0</v>
      </c>
      <c r="F736" s="174">
        <v>0</v>
      </c>
      <c r="G736" s="174">
        <v>0</v>
      </c>
      <c r="H736" s="174">
        <v>0</v>
      </c>
      <c r="I736" s="175">
        <v>2759.4</v>
      </c>
      <c r="J736" s="175">
        <v>2759.4</v>
      </c>
      <c r="K736" s="174">
        <v>2759.4</v>
      </c>
      <c r="L736" s="194"/>
      <c r="M736" s="92" t="s">
        <v>342</v>
      </c>
    </row>
    <row r="737" spans="1:13" ht="102">
      <c r="A737" s="210">
        <v>265</v>
      </c>
      <c r="B737" s="107" t="s">
        <v>905</v>
      </c>
      <c r="C737" s="175">
        <v>2485.9</v>
      </c>
      <c r="D737" s="175">
        <v>2485.9</v>
      </c>
      <c r="E737" s="174">
        <v>0</v>
      </c>
      <c r="F737" s="174">
        <v>0</v>
      </c>
      <c r="G737" s="174">
        <v>0</v>
      </c>
      <c r="H737" s="174">
        <v>0</v>
      </c>
      <c r="I737" s="175">
        <v>2485.9</v>
      </c>
      <c r="J737" s="175">
        <v>2485.9</v>
      </c>
      <c r="K737" s="174">
        <v>2485.9</v>
      </c>
      <c r="L737" s="160"/>
      <c r="M737" s="91" t="s">
        <v>342</v>
      </c>
    </row>
    <row r="738" spans="1:13" ht="102">
      <c r="A738" s="210">
        <v>266</v>
      </c>
      <c r="B738" s="106" t="s">
        <v>906</v>
      </c>
      <c r="C738" s="175">
        <v>2045</v>
      </c>
      <c r="D738" s="175">
        <v>2045</v>
      </c>
      <c r="E738" s="174">
        <v>0</v>
      </c>
      <c r="F738" s="174">
        <v>0</v>
      </c>
      <c r="G738" s="174">
        <v>0</v>
      </c>
      <c r="H738" s="174">
        <v>0</v>
      </c>
      <c r="I738" s="175">
        <v>2045</v>
      </c>
      <c r="J738" s="175">
        <v>2045</v>
      </c>
      <c r="K738" s="174">
        <v>2045</v>
      </c>
      <c r="L738" s="160"/>
      <c r="M738" s="91" t="s">
        <v>342</v>
      </c>
    </row>
    <row r="739" spans="1:13" ht="102">
      <c r="A739" s="210">
        <v>267</v>
      </c>
      <c r="B739" s="106" t="s">
        <v>907</v>
      </c>
      <c r="C739" s="174">
        <v>2214.6</v>
      </c>
      <c r="D739" s="174">
        <v>2214.6</v>
      </c>
      <c r="E739" s="174">
        <v>0</v>
      </c>
      <c r="F739" s="174">
        <v>0</v>
      </c>
      <c r="G739" s="174">
        <v>0</v>
      </c>
      <c r="H739" s="174">
        <v>0</v>
      </c>
      <c r="I739" s="174">
        <v>2214.6</v>
      </c>
      <c r="J739" s="174">
        <v>2214.6</v>
      </c>
      <c r="K739" s="174">
        <v>2214.6</v>
      </c>
      <c r="L739" s="194"/>
      <c r="M739" s="91" t="s">
        <v>342</v>
      </c>
    </row>
    <row r="740" spans="1:13" s="95" customFormat="1" ht="38.25">
      <c r="A740" s="212" t="s">
        <v>1382</v>
      </c>
      <c r="B740" s="97" t="s">
        <v>908</v>
      </c>
      <c r="C740" s="173">
        <f>C743</f>
        <v>50000</v>
      </c>
      <c r="D740" s="173">
        <f>D743</f>
        <v>0</v>
      </c>
      <c r="E740" s="173">
        <f aca="true" t="shared" si="52" ref="E740:K740">E743</f>
        <v>0</v>
      </c>
      <c r="F740" s="173">
        <f t="shared" si="52"/>
        <v>0</v>
      </c>
      <c r="G740" s="173">
        <f t="shared" si="52"/>
        <v>0</v>
      </c>
      <c r="H740" s="173">
        <f t="shared" si="52"/>
        <v>0</v>
      </c>
      <c r="I740" s="173">
        <f>I743</f>
        <v>50000</v>
      </c>
      <c r="J740" s="173">
        <f>J743</f>
        <v>0</v>
      </c>
      <c r="K740" s="173">
        <f t="shared" si="52"/>
        <v>0</v>
      </c>
      <c r="L740" s="193"/>
      <c r="M740" s="90" t="s">
        <v>441</v>
      </c>
    </row>
    <row r="741" spans="1:13" ht="15">
      <c r="A741" s="210"/>
      <c r="B741" s="98" t="s">
        <v>1342</v>
      </c>
      <c r="C741" s="174"/>
      <c r="D741" s="174"/>
      <c r="E741" s="174"/>
      <c r="F741" s="174"/>
      <c r="G741" s="174"/>
      <c r="H741" s="174"/>
      <c r="I741" s="174"/>
      <c r="J741" s="174"/>
      <c r="K741" s="174"/>
      <c r="L741" s="194"/>
      <c r="M741" s="91"/>
    </row>
    <row r="742" spans="1:13" ht="63.75">
      <c r="A742" s="210"/>
      <c r="B742" s="42" t="s">
        <v>839</v>
      </c>
      <c r="C742" s="174"/>
      <c r="D742" s="174"/>
      <c r="E742" s="174"/>
      <c r="F742" s="174"/>
      <c r="G742" s="174"/>
      <c r="H742" s="174"/>
      <c r="I742" s="174"/>
      <c r="J742" s="174"/>
      <c r="K742" s="174"/>
      <c r="L742" s="160"/>
      <c r="M742" s="91"/>
    </row>
    <row r="743" spans="1:13" ht="76.5">
      <c r="A743" s="210">
        <v>1</v>
      </c>
      <c r="B743" s="45" t="s">
        <v>541</v>
      </c>
      <c r="C743" s="174">
        <v>50000</v>
      </c>
      <c r="D743" s="174">
        <v>0</v>
      </c>
      <c r="E743" s="174">
        <v>0</v>
      </c>
      <c r="F743" s="174">
        <v>0</v>
      </c>
      <c r="G743" s="174">
        <v>0</v>
      </c>
      <c r="H743" s="174">
        <v>0</v>
      </c>
      <c r="I743" s="174">
        <v>50000</v>
      </c>
      <c r="J743" s="174">
        <v>0</v>
      </c>
      <c r="K743" s="174">
        <v>0</v>
      </c>
      <c r="L743" s="194">
        <v>0</v>
      </c>
      <c r="M743" s="91" t="s">
        <v>542</v>
      </c>
    </row>
    <row r="744" spans="1:13" s="95" customFormat="1" ht="51">
      <c r="A744" s="212" t="s">
        <v>1383</v>
      </c>
      <c r="B744" s="97" t="s">
        <v>909</v>
      </c>
      <c r="C744" s="173">
        <f aca="true" t="shared" si="53" ref="C744:K744">SUM(C746:C780)</f>
        <v>4698864.5</v>
      </c>
      <c r="D744" s="173">
        <f t="shared" si="53"/>
        <v>4466484.581</v>
      </c>
      <c r="E744" s="173">
        <f t="shared" si="53"/>
        <v>0</v>
      </c>
      <c r="F744" s="173">
        <f t="shared" si="53"/>
        <v>0</v>
      </c>
      <c r="G744" s="173">
        <f t="shared" si="53"/>
        <v>0</v>
      </c>
      <c r="H744" s="173">
        <f t="shared" si="53"/>
        <v>0</v>
      </c>
      <c r="I744" s="173">
        <f t="shared" si="53"/>
        <v>4698864.5</v>
      </c>
      <c r="J744" s="173">
        <f t="shared" si="53"/>
        <v>4466484.581</v>
      </c>
      <c r="K744" s="173">
        <f t="shared" si="53"/>
        <v>3976207.165</v>
      </c>
      <c r="L744" s="193"/>
      <c r="M744" s="90" t="s">
        <v>543</v>
      </c>
    </row>
    <row r="745" spans="1:13" ht="15">
      <c r="A745" s="210"/>
      <c r="B745" s="42" t="s">
        <v>1342</v>
      </c>
      <c r="C745" s="174"/>
      <c r="D745" s="174"/>
      <c r="E745" s="174"/>
      <c r="F745" s="174"/>
      <c r="G745" s="174"/>
      <c r="H745" s="174"/>
      <c r="I745" s="174"/>
      <c r="J745" s="174"/>
      <c r="K745" s="174"/>
      <c r="L745" s="160"/>
      <c r="M745" s="91"/>
    </row>
    <row r="746" spans="1:13" ht="76.5">
      <c r="A746" s="210"/>
      <c r="B746" s="98" t="s">
        <v>1650</v>
      </c>
      <c r="C746" s="174"/>
      <c r="D746" s="174"/>
      <c r="E746" s="174"/>
      <c r="F746" s="174"/>
      <c r="G746" s="174"/>
      <c r="H746" s="174"/>
      <c r="I746" s="174"/>
      <c r="J746" s="174"/>
      <c r="K746" s="174"/>
      <c r="L746" s="194"/>
      <c r="M746" s="91"/>
    </row>
    <row r="747" spans="1:13" ht="114.75">
      <c r="A747" s="210">
        <v>1</v>
      </c>
      <c r="B747" s="45" t="s">
        <v>544</v>
      </c>
      <c r="C747" s="174">
        <v>1770783.2</v>
      </c>
      <c r="D747" s="174">
        <v>1770067.821</v>
      </c>
      <c r="E747" s="174">
        <v>0</v>
      </c>
      <c r="F747" s="174">
        <v>0</v>
      </c>
      <c r="G747" s="174">
        <v>0</v>
      </c>
      <c r="H747" s="174">
        <v>0</v>
      </c>
      <c r="I747" s="174">
        <v>1770783.2</v>
      </c>
      <c r="J747" s="174">
        <v>1770067.821</v>
      </c>
      <c r="K747" s="174">
        <v>1770067.821</v>
      </c>
      <c r="L747" s="194" t="s">
        <v>545</v>
      </c>
      <c r="M747" s="91" t="s">
        <v>804</v>
      </c>
    </row>
    <row r="748" spans="1:13" ht="114.75">
      <c r="A748" s="210">
        <v>2</v>
      </c>
      <c r="B748" s="43" t="s">
        <v>910</v>
      </c>
      <c r="C748" s="174">
        <v>222633.5</v>
      </c>
      <c r="D748" s="174">
        <v>218275.691</v>
      </c>
      <c r="E748" s="174">
        <v>0</v>
      </c>
      <c r="F748" s="174">
        <v>0</v>
      </c>
      <c r="G748" s="174">
        <v>0</v>
      </c>
      <c r="H748" s="174">
        <v>0</v>
      </c>
      <c r="I748" s="174">
        <v>222633.5</v>
      </c>
      <c r="J748" s="174">
        <v>218275.691</v>
      </c>
      <c r="K748" s="174">
        <v>218275.691</v>
      </c>
      <c r="L748" s="160" t="s">
        <v>546</v>
      </c>
      <c r="M748" s="91" t="s">
        <v>547</v>
      </c>
    </row>
    <row r="749" spans="1:13" ht="76.5">
      <c r="A749" s="210"/>
      <c r="B749" s="98" t="s">
        <v>1209</v>
      </c>
      <c r="C749" s="174"/>
      <c r="D749" s="174"/>
      <c r="E749" s="174"/>
      <c r="F749" s="174"/>
      <c r="G749" s="174"/>
      <c r="H749" s="174"/>
      <c r="I749" s="174"/>
      <c r="J749" s="174"/>
      <c r="K749" s="174"/>
      <c r="L749" s="194"/>
      <c r="M749" s="91"/>
    </row>
    <row r="750" spans="1:13" ht="102">
      <c r="A750" s="210">
        <v>3</v>
      </c>
      <c r="B750" s="43" t="s">
        <v>911</v>
      </c>
      <c r="C750" s="174">
        <v>200000</v>
      </c>
      <c r="D750" s="174">
        <v>199999.91</v>
      </c>
      <c r="E750" s="174">
        <v>0</v>
      </c>
      <c r="F750" s="174">
        <v>0</v>
      </c>
      <c r="G750" s="174">
        <v>0</v>
      </c>
      <c r="H750" s="174">
        <v>0</v>
      </c>
      <c r="I750" s="174">
        <v>200000</v>
      </c>
      <c r="J750" s="174">
        <v>199999.91</v>
      </c>
      <c r="K750" s="174">
        <v>200000</v>
      </c>
      <c r="L750" s="194" t="s">
        <v>548</v>
      </c>
      <c r="M750" s="91" t="s">
        <v>342</v>
      </c>
    </row>
    <row r="751" spans="1:13" ht="63.75">
      <c r="A751" s="210"/>
      <c r="B751" s="98" t="s">
        <v>1230</v>
      </c>
      <c r="C751" s="174"/>
      <c r="D751" s="174"/>
      <c r="E751" s="174"/>
      <c r="F751" s="174"/>
      <c r="G751" s="174"/>
      <c r="H751" s="174"/>
      <c r="I751" s="174"/>
      <c r="J751" s="174"/>
      <c r="K751" s="174"/>
      <c r="L751" s="194"/>
      <c r="M751" s="91"/>
    </row>
    <row r="752" spans="1:13" ht="89.25">
      <c r="A752" s="210">
        <v>4</v>
      </c>
      <c r="B752" s="43" t="s">
        <v>912</v>
      </c>
      <c r="C752" s="174">
        <v>160000</v>
      </c>
      <c r="D752" s="174">
        <v>159999.924</v>
      </c>
      <c r="E752" s="174">
        <v>0</v>
      </c>
      <c r="F752" s="174">
        <v>0</v>
      </c>
      <c r="G752" s="174">
        <v>0</v>
      </c>
      <c r="H752" s="174">
        <v>0</v>
      </c>
      <c r="I752" s="174">
        <v>160000</v>
      </c>
      <c r="J752" s="174">
        <v>159999.924</v>
      </c>
      <c r="K752" s="174">
        <v>99404</v>
      </c>
      <c r="L752" s="160" t="s">
        <v>549</v>
      </c>
      <c r="M752" s="91" t="s">
        <v>550</v>
      </c>
    </row>
    <row r="753" spans="1:13" ht="76.5">
      <c r="A753" s="210"/>
      <c r="B753" s="98" t="s">
        <v>1677</v>
      </c>
      <c r="C753" s="174"/>
      <c r="D753" s="174"/>
      <c r="E753" s="174"/>
      <c r="F753" s="174"/>
      <c r="G753" s="174"/>
      <c r="H753" s="174"/>
      <c r="I753" s="174"/>
      <c r="J753" s="174"/>
      <c r="K753" s="174"/>
      <c r="L753" s="194"/>
      <c r="M753" s="92"/>
    </row>
    <row r="754" spans="1:13" ht="63.75">
      <c r="A754" s="210">
        <v>5</v>
      </c>
      <c r="B754" s="43" t="s">
        <v>913</v>
      </c>
      <c r="C754" s="174">
        <v>658032.1</v>
      </c>
      <c r="D754" s="174">
        <v>658032.024</v>
      </c>
      <c r="E754" s="174">
        <v>0</v>
      </c>
      <c r="F754" s="174">
        <v>0</v>
      </c>
      <c r="G754" s="174">
        <v>0</v>
      </c>
      <c r="H754" s="174">
        <v>0</v>
      </c>
      <c r="I754" s="174">
        <v>658032.1</v>
      </c>
      <c r="J754" s="174">
        <v>658032.024</v>
      </c>
      <c r="K754" s="174">
        <v>450024.5</v>
      </c>
      <c r="L754" s="160" t="s">
        <v>551</v>
      </c>
      <c r="M754" s="91" t="s">
        <v>552</v>
      </c>
    </row>
    <row r="755" spans="1:13" ht="51">
      <c r="A755" s="210">
        <v>6</v>
      </c>
      <c r="B755" s="45" t="s">
        <v>914</v>
      </c>
      <c r="C755" s="174">
        <v>202006.2</v>
      </c>
      <c r="D755" s="174">
        <v>202006.183</v>
      </c>
      <c r="E755" s="174">
        <v>0</v>
      </c>
      <c r="F755" s="174">
        <v>0</v>
      </c>
      <c r="G755" s="174">
        <v>0</v>
      </c>
      <c r="H755" s="174">
        <v>0</v>
      </c>
      <c r="I755" s="174">
        <v>202006.2</v>
      </c>
      <c r="J755" s="174">
        <v>202006.183</v>
      </c>
      <c r="K755" s="174">
        <v>96609.8</v>
      </c>
      <c r="L755" s="194" t="s">
        <v>424</v>
      </c>
      <c r="M755" s="91" t="s">
        <v>553</v>
      </c>
    </row>
    <row r="756" spans="1:13" ht="63.75">
      <c r="A756" s="210">
        <v>7</v>
      </c>
      <c r="B756" s="44" t="s">
        <v>916</v>
      </c>
      <c r="C756" s="174">
        <v>187000</v>
      </c>
      <c r="D756" s="174">
        <v>186999.971</v>
      </c>
      <c r="E756" s="174">
        <v>0</v>
      </c>
      <c r="F756" s="174">
        <v>0</v>
      </c>
      <c r="G756" s="174">
        <v>0</v>
      </c>
      <c r="H756" s="174">
        <v>0</v>
      </c>
      <c r="I756" s="174">
        <v>187000</v>
      </c>
      <c r="J756" s="174">
        <v>186999.971</v>
      </c>
      <c r="K756" s="174">
        <v>110797.7</v>
      </c>
      <c r="L756" s="160" t="s">
        <v>807</v>
      </c>
      <c r="M756" s="91" t="s">
        <v>554</v>
      </c>
    </row>
    <row r="757" spans="1:13" ht="63.75">
      <c r="A757" s="210">
        <v>8</v>
      </c>
      <c r="B757" s="44" t="s">
        <v>917</v>
      </c>
      <c r="C757" s="174">
        <v>40000</v>
      </c>
      <c r="D757" s="174">
        <v>38254.058</v>
      </c>
      <c r="E757" s="174">
        <v>0</v>
      </c>
      <c r="F757" s="174">
        <v>0</v>
      </c>
      <c r="G757" s="174">
        <v>0</v>
      </c>
      <c r="H757" s="174">
        <v>0</v>
      </c>
      <c r="I757" s="174">
        <v>40000</v>
      </c>
      <c r="J757" s="174">
        <v>38254.058</v>
      </c>
      <c r="K757" s="174">
        <v>38254.1</v>
      </c>
      <c r="L757" s="160" t="s">
        <v>555</v>
      </c>
      <c r="M757" s="91" t="s">
        <v>556</v>
      </c>
    </row>
    <row r="758" spans="1:13" ht="63.75">
      <c r="A758" s="210">
        <v>9</v>
      </c>
      <c r="B758" s="43" t="s">
        <v>557</v>
      </c>
      <c r="C758" s="174">
        <v>7724.3</v>
      </c>
      <c r="D758" s="174">
        <v>7679.018</v>
      </c>
      <c r="E758" s="174">
        <v>0</v>
      </c>
      <c r="F758" s="174">
        <v>0</v>
      </c>
      <c r="G758" s="174">
        <v>0</v>
      </c>
      <c r="H758" s="174">
        <v>0</v>
      </c>
      <c r="I758" s="174">
        <v>7724.3</v>
      </c>
      <c r="J758" s="174">
        <v>7679.018</v>
      </c>
      <c r="K758" s="174">
        <v>7679</v>
      </c>
      <c r="L758" s="160" t="s">
        <v>558</v>
      </c>
      <c r="M758" s="91" t="s">
        <v>804</v>
      </c>
    </row>
    <row r="759" spans="1:13" ht="63.75">
      <c r="A759" s="210"/>
      <c r="B759" s="98" t="s">
        <v>915</v>
      </c>
      <c r="C759" s="174"/>
      <c r="D759" s="174"/>
      <c r="E759" s="174"/>
      <c r="F759" s="174"/>
      <c r="G759" s="174"/>
      <c r="H759" s="174"/>
      <c r="I759" s="174"/>
      <c r="J759" s="174"/>
      <c r="K759" s="174"/>
      <c r="L759" s="160"/>
      <c r="M759" s="92"/>
    </row>
    <row r="760" spans="1:13" ht="63.75">
      <c r="A760" s="210">
        <v>10</v>
      </c>
      <c r="B760" s="43" t="s">
        <v>559</v>
      </c>
      <c r="C760" s="178">
        <v>43323.7</v>
      </c>
      <c r="D760" s="178">
        <v>40369.139</v>
      </c>
      <c r="E760" s="178">
        <v>0</v>
      </c>
      <c r="F760" s="178">
        <v>0</v>
      </c>
      <c r="G760" s="178">
        <v>0</v>
      </c>
      <c r="H760" s="178">
        <v>0</v>
      </c>
      <c r="I760" s="178">
        <v>43323.7</v>
      </c>
      <c r="J760" s="178">
        <v>40369.139</v>
      </c>
      <c r="K760" s="178">
        <v>40369.139</v>
      </c>
      <c r="L760" s="160" t="s">
        <v>314</v>
      </c>
      <c r="M760" s="91" t="s">
        <v>804</v>
      </c>
    </row>
    <row r="761" spans="1:13" ht="63.75">
      <c r="A761" s="210"/>
      <c r="B761" s="47" t="s">
        <v>1263</v>
      </c>
      <c r="C761" s="178"/>
      <c r="D761" s="178"/>
      <c r="E761" s="178"/>
      <c r="F761" s="178"/>
      <c r="G761" s="178"/>
      <c r="H761" s="178"/>
      <c r="I761" s="178"/>
      <c r="J761" s="178"/>
      <c r="K761" s="178"/>
      <c r="L761" s="160"/>
      <c r="M761" s="91"/>
    </row>
    <row r="762" spans="1:13" ht="63.75">
      <c r="A762" s="210">
        <v>11</v>
      </c>
      <c r="B762" s="49" t="s">
        <v>918</v>
      </c>
      <c r="C762" s="178">
        <v>57814.4</v>
      </c>
      <c r="D762" s="178">
        <f>56257.012+146.147</f>
        <v>56403.159</v>
      </c>
      <c r="E762" s="178">
        <v>0</v>
      </c>
      <c r="F762" s="178">
        <v>0</v>
      </c>
      <c r="G762" s="178">
        <v>0</v>
      </c>
      <c r="H762" s="178">
        <v>0</v>
      </c>
      <c r="I762" s="178">
        <v>57814.4</v>
      </c>
      <c r="J762" s="178">
        <f>56257.012+146.147</f>
        <v>56403.159</v>
      </c>
      <c r="K762" s="178">
        <v>56403</v>
      </c>
      <c r="L762" s="160" t="s">
        <v>560</v>
      </c>
      <c r="M762" s="91" t="s">
        <v>804</v>
      </c>
    </row>
    <row r="763" spans="1:13" ht="76.5">
      <c r="A763" s="210"/>
      <c r="B763" s="47" t="s">
        <v>1671</v>
      </c>
      <c r="C763" s="178"/>
      <c r="D763" s="178"/>
      <c r="E763" s="174"/>
      <c r="F763" s="174"/>
      <c r="G763" s="174"/>
      <c r="H763" s="174"/>
      <c r="I763" s="178"/>
      <c r="J763" s="178"/>
      <c r="K763" s="178"/>
      <c r="L763" s="160"/>
      <c r="M763" s="91"/>
    </row>
    <row r="764" spans="1:13" ht="76.5">
      <c r="A764" s="210">
        <v>12</v>
      </c>
      <c r="B764" s="99" t="s">
        <v>919</v>
      </c>
      <c r="C764" s="178">
        <v>230000</v>
      </c>
      <c r="D764" s="178">
        <v>227837.714</v>
      </c>
      <c r="E764" s="178">
        <v>0</v>
      </c>
      <c r="F764" s="178">
        <v>0</v>
      </c>
      <c r="G764" s="178">
        <v>0</v>
      </c>
      <c r="H764" s="178">
        <v>0</v>
      </c>
      <c r="I764" s="178">
        <v>230000</v>
      </c>
      <c r="J764" s="178">
        <v>227837.714</v>
      </c>
      <c r="K764" s="178">
        <v>227569.714</v>
      </c>
      <c r="L764" s="160" t="s">
        <v>304</v>
      </c>
      <c r="M764" s="91" t="s">
        <v>561</v>
      </c>
    </row>
    <row r="765" spans="1:13" ht="76.5">
      <c r="A765" s="210">
        <v>13</v>
      </c>
      <c r="B765" s="49" t="s">
        <v>920</v>
      </c>
      <c r="C765" s="178">
        <v>80000</v>
      </c>
      <c r="D765" s="178">
        <v>79828.19</v>
      </c>
      <c r="E765" s="178">
        <v>0</v>
      </c>
      <c r="F765" s="178">
        <v>0</v>
      </c>
      <c r="G765" s="178">
        <v>0</v>
      </c>
      <c r="H765" s="178">
        <v>0</v>
      </c>
      <c r="I765" s="178">
        <v>80000</v>
      </c>
      <c r="J765" s="178">
        <v>79828.19</v>
      </c>
      <c r="K765" s="178">
        <v>79828.19</v>
      </c>
      <c r="L765" s="160" t="s">
        <v>562</v>
      </c>
      <c r="M765" s="91" t="s">
        <v>387</v>
      </c>
    </row>
    <row r="766" spans="1:13" ht="76.5">
      <c r="A766" s="210">
        <v>14</v>
      </c>
      <c r="B766" s="99" t="s">
        <v>921</v>
      </c>
      <c r="C766" s="178">
        <v>100000</v>
      </c>
      <c r="D766" s="178">
        <v>99782.5</v>
      </c>
      <c r="E766" s="174">
        <v>0</v>
      </c>
      <c r="F766" s="174">
        <v>0</v>
      </c>
      <c r="G766" s="174">
        <v>0</v>
      </c>
      <c r="H766" s="174">
        <v>0</v>
      </c>
      <c r="I766" s="178">
        <v>100000</v>
      </c>
      <c r="J766" s="178">
        <v>99782.5</v>
      </c>
      <c r="K766" s="178">
        <v>99782.5</v>
      </c>
      <c r="L766" s="160" t="s">
        <v>563</v>
      </c>
      <c r="M766" s="91" t="s">
        <v>387</v>
      </c>
    </row>
    <row r="767" spans="1:13" ht="76.5">
      <c r="A767" s="210">
        <v>15</v>
      </c>
      <c r="B767" s="49" t="s">
        <v>922</v>
      </c>
      <c r="C767" s="178">
        <v>90000</v>
      </c>
      <c r="D767" s="178">
        <v>89263.91</v>
      </c>
      <c r="E767" s="178">
        <v>0</v>
      </c>
      <c r="F767" s="178">
        <v>0</v>
      </c>
      <c r="G767" s="178">
        <v>0</v>
      </c>
      <c r="H767" s="178">
        <v>0</v>
      </c>
      <c r="I767" s="178">
        <v>90000</v>
      </c>
      <c r="J767" s="178">
        <v>89263.91</v>
      </c>
      <c r="K767" s="178">
        <v>88759.91</v>
      </c>
      <c r="L767" s="160" t="s">
        <v>564</v>
      </c>
      <c r="M767" s="91" t="s">
        <v>565</v>
      </c>
    </row>
    <row r="768" spans="1:13" ht="63.75">
      <c r="A768" s="210"/>
      <c r="B768" s="47" t="s">
        <v>1263</v>
      </c>
      <c r="C768" s="178"/>
      <c r="D768" s="178"/>
      <c r="E768" s="174"/>
      <c r="F768" s="174"/>
      <c r="G768" s="174"/>
      <c r="H768" s="174"/>
      <c r="I768" s="178"/>
      <c r="J768" s="178"/>
      <c r="K768" s="178"/>
      <c r="L768" s="160"/>
      <c r="M768" s="91"/>
    </row>
    <row r="769" spans="1:13" ht="76.5">
      <c r="A769" s="210">
        <v>16</v>
      </c>
      <c r="B769" s="99" t="s">
        <v>923</v>
      </c>
      <c r="C769" s="178">
        <v>110486.1</v>
      </c>
      <c r="D769" s="178">
        <v>104288.139</v>
      </c>
      <c r="E769" s="174">
        <v>0</v>
      </c>
      <c r="F769" s="174">
        <v>0</v>
      </c>
      <c r="G769" s="174">
        <v>0</v>
      </c>
      <c r="H769" s="174">
        <v>0</v>
      </c>
      <c r="I769" s="178">
        <v>110486.1</v>
      </c>
      <c r="J769" s="178">
        <v>104288.139</v>
      </c>
      <c r="K769" s="178">
        <v>104288</v>
      </c>
      <c r="L769" s="160" t="s">
        <v>306</v>
      </c>
      <c r="M769" s="91" t="s">
        <v>566</v>
      </c>
    </row>
    <row r="770" spans="1:13" ht="76.5">
      <c r="A770" s="210">
        <v>17</v>
      </c>
      <c r="B770" s="99" t="s">
        <v>924</v>
      </c>
      <c r="C770" s="178">
        <v>70239.7</v>
      </c>
      <c r="D770" s="178">
        <v>70239.64</v>
      </c>
      <c r="E770" s="174">
        <v>0</v>
      </c>
      <c r="F770" s="174">
        <v>0</v>
      </c>
      <c r="G770" s="174">
        <v>0</v>
      </c>
      <c r="H770" s="174">
        <v>0</v>
      </c>
      <c r="I770" s="178">
        <v>70239.7</v>
      </c>
      <c r="J770" s="178">
        <v>70239.64</v>
      </c>
      <c r="K770" s="178">
        <v>70239.7</v>
      </c>
      <c r="L770" s="160" t="s">
        <v>567</v>
      </c>
      <c r="M770" s="91" t="s">
        <v>342</v>
      </c>
    </row>
    <row r="771" spans="1:13" ht="89.25">
      <c r="A771" s="210"/>
      <c r="B771" s="47" t="s">
        <v>925</v>
      </c>
      <c r="C771" s="178"/>
      <c r="D771" s="178"/>
      <c r="E771" s="174"/>
      <c r="F771" s="174"/>
      <c r="G771" s="174"/>
      <c r="H771" s="174"/>
      <c r="I771" s="178"/>
      <c r="J771" s="178"/>
      <c r="K771" s="178"/>
      <c r="L771" s="160"/>
      <c r="M771" s="91"/>
    </row>
    <row r="772" spans="1:13" ht="89.25">
      <c r="A772" s="210">
        <v>18</v>
      </c>
      <c r="B772" s="99" t="s">
        <v>926</v>
      </c>
      <c r="C772" s="178">
        <v>50000</v>
      </c>
      <c r="D772" s="178">
        <v>49999.99</v>
      </c>
      <c r="E772" s="174">
        <v>0</v>
      </c>
      <c r="F772" s="174">
        <v>0</v>
      </c>
      <c r="G772" s="174">
        <v>0</v>
      </c>
      <c r="H772" s="174">
        <v>0</v>
      </c>
      <c r="I772" s="178">
        <v>50000</v>
      </c>
      <c r="J772" s="178">
        <v>49999.99</v>
      </c>
      <c r="K772" s="178">
        <v>10696.8</v>
      </c>
      <c r="L772" s="160" t="s">
        <v>805</v>
      </c>
      <c r="M772" s="91" t="s">
        <v>568</v>
      </c>
    </row>
    <row r="773" spans="1:13" ht="63.75">
      <c r="A773" s="210"/>
      <c r="B773" s="47" t="s">
        <v>1220</v>
      </c>
      <c r="C773" s="178"/>
      <c r="D773" s="178"/>
      <c r="E773" s="174"/>
      <c r="F773" s="174"/>
      <c r="G773" s="174"/>
      <c r="H773" s="174"/>
      <c r="I773" s="178"/>
      <c r="J773" s="178"/>
      <c r="K773" s="178"/>
      <c r="L773" s="160"/>
      <c r="M773" s="91"/>
    </row>
    <row r="774" spans="1:13" ht="76.5">
      <c r="A774" s="210">
        <v>19</v>
      </c>
      <c r="B774" s="99" t="s">
        <v>927</v>
      </c>
      <c r="C774" s="178">
        <v>100000</v>
      </c>
      <c r="D774" s="178">
        <v>100000</v>
      </c>
      <c r="E774" s="174">
        <v>0</v>
      </c>
      <c r="F774" s="174">
        <v>0</v>
      </c>
      <c r="G774" s="174">
        <v>0</v>
      </c>
      <c r="H774" s="174">
        <v>0</v>
      </c>
      <c r="I774" s="178">
        <v>100000</v>
      </c>
      <c r="J774" s="178">
        <v>100000</v>
      </c>
      <c r="K774" s="178">
        <v>100000</v>
      </c>
      <c r="L774" s="160" t="s">
        <v>800</v>
      </c>
      <c r="M774" s="91" t="s">
        <v>342</v>
      </c>
    </row>
    <row r="775" spans="1:13" ht="63.75">
      <c r="A775" s="210"/>
      <c r="B775" s="112" t="s">
        <v>915</v>
      </c>
      <c r="C775" s="178"/>
      <c r="D775" s="178"/>
      <c r="E775" s="178"/>
      <c r="F775" s="178"/>
      <c r="G775" s="178"/>
      <c r="H775" s="178"/>
      <c r="I775" s="178"/>
      <c r="J775" s="178"/>
      <c r="K775" s="178"/>
      <c r="L775" s="160"/>
      <c r="M775" s="91"/>
    </row>
    <row r="776" spans="1:13" ht="51">
      <c r="A776" s="210">
        <v>20</v>
      </c>
      <c r="B776" s="99" t="s">
        <v>928</v>
      </c>
      <c r="C776" s="178">
        <v>80000</v>
      </c>
      <c r="D776" s="178">
        <v>78603.8</v>
      </c>
      <c r="E776" s="174">
        <v>0</v>
      </c>
      <c r="F776" s="174">
        <v>0</v>
      </c>
      <c r="G776" s="174">
        <v>0</v>
      </c>
      <c r="H776" s="174">
        <v>0</v>
      </c>
      <c r="I776" s="178">
        <v>80000</v>
      </c>
      <c r="J776" s="178">
        <v>78603.8</v>
      </c>
      <c r="K776" s="178">
        <v>78603.8</v>
      </c>
      <c r="L776" s="160" t="s">
        <v>569</v>
      </c>
      <c r="M776" s="91" t="s">
        <v>570</v>
      </c>
    </row>
    <row r="777" spans="1:13" ht="63.75">
      <c r="A777" s="210"/>
      <c r="B777" s="47" t="s">
        <v>820</v>
      </c>
      <c r="C777" s="178"/>
      <c r="D777" s="178"/>
      <c r="E777" s="174"/>
      <c r="F777" s="174"/>
      <c r="G777" s="174"/>
      <c r="H777" s="174"/>
      <c r="I777" s="178"/>
      <c r="J777" s="178"/>
      <c r="K777" s="178"/>
      <c r="L777" s="160"/>
      <c r="M777" s="91"/>
    </row>
    <row r="778" spans="1:13" ht="63.75">
      <c r="A778" s="210">
        <v>21</v>
      </c>
      <c r="B778" s="99" t="s">
        <v>929</v>
      </c>
      <c r="C778" s="178">
        <v>12362.2</v>
      </c>
      <c r="D778" s="178">
        <v>12362.17</v>
      </c>
      <c r="E778" s="174">
        <v>0</v>
      </c>
      <c r="F778" s="174">
        <v>0</v>
      </c>
      <c r="G778" s="174">
        <v>0</v>
      </c>
      <c r="H778" s="174">
        <v>0</v>
      </c>
      <c r="I778" s="178">
        <v>12362.2</v>
      </c>
      <c r="J778" s="178">
        <v>12362.17</v>
      </c>
      <c r="K778" s="178">
        <v>12362.17</v>
      </c>
      <c r="L778" s="160" t="s">
        <v>571</v>
      </c>
      <c r="M778" s="91" t="s">
        <v>804</v>
      </c>
    </row>
    <row r="779" spans="1:13" ht="76.5">
      <c r="A779" s="210"/>
      <c r="B779" s="112" t="s">
        <v>1191</v>
      </c>
      <c r="C779" s="178"/>
      <c r="D779" s="178"/>
      <c r="E779" s="178"/>
      <c r="F779" s="178"/>
      <c r="G779" s="178"/>
      <c r="H779" s="178"/>
      <c r="I779" s="178"/>
      <c r="J779" s="178"/>
      <c r="K779" s="178"/>
      <c r="L779" s="160"/>
      <c r="M779" s="91"/>
    </row>
    <row r="780" spans="1:13" ht="114.75">
      <c r="A780" s="210">
        <v>22</v>
      </c>
      <c r="B780" s="99" t="s">
        <v>930</v>
      </c>
      <c r="C780" s="178">
        <v>226459.1</v>
      </c>
      <c r="D780" s="178">
        <v>16191.63</v>
      </c>
      <c r="E780" s="174">
        <v>0</v>
      </c>
      <c r="F780" s="174">
        <v>0</v>
      </c>
      <c r="G780" s="174">
        <v>0</v>
      </c>
      <c r="H780" s="174">
        <v>0</v>
      </c>
      <c r="I780" s="178">
        <v>226459.1</v>
      </c>
      <c r="J780" s="178">
        <v>16191.63</v>
      </c>
      <c r="K780" s="178">
        <v>16191.63</v>
      </c>
      <c r="L780" s="160" t="s">
        <v>572</v>
      </c>
      <c r="M780" s="91" t="s">
        <v>573</v>
      </c>
    </row>
    <row r="781" spans="1:13" s="95" customFormat="1" ht="25.5">
      <c r="A781" s="212" t="s">
        <v>1384</v>
      </c>
      <c r="B781" s="113" t="s">
        <v>931</v>
      </c>
      <c r="C781" s="179">
        <f aca="true" t="shared" si="54" ref="C781:K781">C783+C849+SUM(C876:C1031)</f>
        <v>2212330.0000000005</v>
      </c>
      <c r="D781" s="179">
        <f t="shared" si="54"/>
        <v>2117365.5830000006</v>
      </c>
      <c r="E781" s="179">
        <f t="shared" si="54"/>
        <v>0</v>
      </c>
      <c r="F781" s="179">
        <f t="shared" si="54"/>
        <v>0</v>
      </c>
      <c r="G781" s="179">
        <f t="shared" si="54"/>
        <v>0</v>
      </c>
      <c r="H781" s="179">
        <f t="shared" si="54"/>
        <v>0</v>
      </c>
      <c r="I781" s="179">
        <f t="shared" si="54"/>
        <v>2212330.0000000005</v>
      </c>
      <c r="J781" s="179">
        <f t="shared" si="54"/>
        <v>2117365.5830000006</v>
      </c>
      <c r="K781" s="179">
        <f t="shared" si="54"/>
        <v>2117365.5830000006</v>
      </c>
      <c r="L781" s="196"/>
      <c r="M781" s="90" t="s">
        <v>574</v>
      </c>
    </row>
    <row r="782" spans="1:13" ht="15">
      <c r="A782" s="210"/>
      <c r="B782" s="49" t="s">
        <v>1342</v>
      </c>
      <c r="C782" s="178"/>
      <c r="D782" s="178"/>
      <c r="E782" s="178"/>
      <c r="F782" s="178"/>
      <c r="G782" s="178"/>
      <c r="H782" s="178"/>
      <c r="I782" s="178"/>
      <c r="J782" s="178"/>
      <c r="K782" s="178"/>
      <c r="L782" s="160"/>
      <c r="M782" s="91"/>
    </row>
    <row r="783" spans="1:13" ht="102">
      <c r="A783" s="210"/>
      <c r="B783" s="47" t="s">
        <v>932</v>
      </c>
      <c r="C783" s="178">
        <f aca="true" t="shared" si="55" ref="C783:K783">SUM(C784:C848)</f>
        <v>404943.00000000006</v>
      </c>
      <c r="D783" s="178">
        <f t="shared" si="55"/>
        <v>390907.15900000004</v>
      </c>
      <c r="E783" s="174">
        <f t="shared" si="55"/>
        <v>0</v>
      </c>
      <c r="F783" s="174">
        <f t="shared" si="55"/>
        <v>0</v>
      </c>
      <c r="G783" s="174">
        <f t="shared" si="55"/>
        <v>0</v>
      </c>
      <c r="H783" s="174">
        <f t="shared" si="55"/>
        <v>0</v>
      </c>
      <c r="I783" s="178">
        <f t="shared" si="55"/>
        <v>404943.00000000006</v>
      </c>
      <c r="J783" s="178">
        <f t="shared" si="55"/>
        <v>390907.15900000004</v>
      </c>
      <c r="K783" s="178">
        <f t="shared" si="55"/>
        <v>390907.15900000004</v>
      </c>
      <c r="L783" s="160"/>
      <c r="M783" s="91" t="s">
        <v>575</v>
      </c>
    </row>
    <row r="784" spans="1:13" ht="76.5">
      <c r="A784" s="210"/>
      <c r="B784" s="47" t="s">
        <v>933</v>
      </c>
      <c r="C784" s="178"/>
      <c r="D784" s="178"/>
      <c r="E784" s="178"/>
      <c r="F784" s="178"/>
      <c r="G784" s="178"/>
      <c r="H784" s="178"/>
      <c r="I784" s="178"/>
      <c r="J784" s="178"/>
      <c r="K784" s="178"/>
      <c r="L784" s="160"/>
      <c r="M784" s="91"/>
    </row>
    <row r="785" spans="1:13" ht="63.75">
      <c r="A785" s="210"/>
      <c r="B785" s="49" t="s">
        <v>1263</v>
      </c>
      <c r="C785" s="178"/>
      <c r="D785" s="178"/>
      <c r="E785" s="178"/>
      <c r="F785" s="178"/>
      <c r="G785" s="178"/>
      <c r="H785" s="178"/>
      <c r="I785" s="178"/>
      <c r="J785" s="178"/>
      <c r="K785" s="178"/>
      <c r="L785" s="160"/>
      <c r="M785" s="91"/>
    </row>
    <row r="786" spans="1:13" ht="114.75">
      <c r="A786" s="210">
        <v>1</v>
      </c>
      <c r="B786" s="50" t="s">
        <v>934</v>
      </c>
      <c r="C786" s="178">
        <v>1370</v>
      </c>
      <c r="D786" s="178">
        <v>1370</v>
      </c>
      <c r="E786" s="174">
        <v>0</v>
      </c>
      <c r="F786" s="174">
        <v>0</v>
      </c>
      <c r="G786" s="174">
        <v>0</v>
      </c>
      <c r="H786" s="174">
        <v>0</v>
      </c>
      <c r="I786" s="178">
        <v>1370</v>
      </c>
      <c r="J786" s="178">
        <v>1370</v>
      </c>
      <c r="K786" s="178">
        <v>1370</v>
      </c>
      <c r="L786" s="160"/>
      <c r="M786" s="91" t="s">
        <v>576</v>
      </c>
    </row>
    <row r="787" spans="1:13" ht="51">
      <c r="A787" s="210"/>
      <c r="B787" s="47" t="s">
        <v>935</v>
      </c>
      <c r="C787" s="178"/>
      <c r="D787" s="178"/>
      <c r="E787" s="178"/>
      <c r="F787" s="178"/>
      <c r="G787" s="178"/>
      <c r="H787" s="178"/>
      <c r="I787" s="178"/>
      <c r="J787" s="178"/>
      <c r="K787" s="178"/>
      <c r="L787" s="160"/>
      <c r="M787" s="91"/>
    </row>
    <row r="788" spans="1:13" ht="63.75">
      <c r="A788" s="210"/>
      <c r="B788" s="49" t="s">
        <v>978</v>
      </c>
      <c r="C788" s="178"/>
      <c r="D788" s="178"/>
      <c r="E788" s="178"/>
      <c r="F788" s="178"/>
      <c r="G788" s="178"/>
      <c r="H788" s="178"/>
      <c r="I788" s="178"/>
      <c r="J788" s="178"/>
      <c r="K788" s="178"/>
      <c r="L788" s="160"/>
      <c r="M788" s="91"/>
    </row>
    <row r="789" spans="1:13" ht="89.25">
      <c r="A789" s="210">
        <v>2</v>
      </c>
      <c r="B789" s="50" t="s">
        <v>936</v>
      </c>
      <c r="C789" s="178">
        <v>12570</v>
      </c>
      <c r="D789" s="178">
        <v>12570</v>
      </c>
      <c r="E789" s="174">
        <v>0</v>
      </c>
      <c r="F789" s="174">
        <v>0</v>
      </c>
      <c r="G789" s="174">
        <v>0</v>
      </c>
      <c r="H789" s="174">
        <v>0</v>
      </c>
      <c r="I789" s="178">
        <v>12570</v>
      </c>
      <c r="J789" s="178">
        <v>12570</v>
      </c>
      <c r="K789" s="178">
        <v>12570</v>
      </c>
      <c r="L789" s="160"/>
      <c r="M789" s="91" t="s">
        <v>342</v>
      </c>
    </row>
    <row r="790" spans="1:13" ht="63.75">
      <c r="A790" s="210"/>
      <c r="B790" s="99" t="s">
        <v>1659</v>
      </c>
      <c r="C790" s="178"/>
      <c r="D790" s="178"/>
      <c r="E790" s="174"/>
      <c r="F790" s="174"/>
      <c r="G790" s="174"/>
      <c r="H790" s="174"/>
      <c r="I790" s="178"/>
      <c r="J790" s="178"/>
      <c r="K790" s="178"/>
      <c r="L790" s="160"/>
      <c r="M790" s="91"/>
    </row>
    <row r="791" spans="1:13" ht="76.5">
      <c r="A791" s="210">
        <v>3</v>
      </c>
      <c r="B791" s="50" t="s">
        <v>937</v>
      </c>
      <c r="C791" s="178">
        <v>10708</v>
      </c>
      <c r="D791" s="178">
        <v>10707.962</v>
      </c>
      <c r="E791" s="178">
        <v>0</v>
      </c>
      <c r="F791" s="178">
        <v>0</v>
      </c>
      <c r="G791" s="178">
        <v>0</v>
      </c>
      <c r="H791" s="178">
        <v>0</v>
      </c>
      <c r="I791" s="178">
        <v>10708</v>
      </c>
      <c r="J791" s="178">
        <v>10707.962</v>
      </c>
      <c r="K791" s="178">
        <v>10707.962</v>
      </c>
      <c r="L791" s="160"/>
      <c r="M791" s="91" t="s">
        <v>342</v>
      </c>
    </row>
    <row r="792" spans="1:13" ht="76.5">
      <c r="A792" s="210">
        <v>4</v>
      </c>
      <c r="B792" s="114" t="s">
        <v>938</v>
      </c>
      <c r="C792" s="178">
        <v>12000</v>
      </c>
      <c r="D792" s="178">
        <v>12000</v>
      </c>
      <c r="E792" s="178">
        <v>0</v>
      </c>
      <c r="F792" s="178">
        <v>0</v>
      </c>
      <c r="G792" s="178">
        <v>0</v>
      </c>
      <c r="H792" s="178">
        <v>0</v>
      </c>
      <c r="I792" s="178">
        <v>12000</v>
      </c>
      <c r="J792" s="178">
        <v>12000</v>
      </c>
      <c r="K792" s="178">
        <v>12000</v>
      </c>
      <c r="L792" s="160"/>
      <c r="M792" s="91" t="s">
        <v>342</v>
      </c>
    </row>
    <row r="793" spans="1:13" ht="76.5">
      <c r="A793" s="210">
        <v>5</v>
      </c>
      <c r="B793" s="50" t="s">
        <v>939</v>
      </c>
      <c r="C793" s="178">
        <v>3503.6</v>
      </c>
      <c r="D793" s="178">
        <v>3503.56</v>
      </c>
      <c r="E793" s="174">
        <v>0</v>
      </c>
      <c r="F793" s="174">
        <v>0</v>
      </c>
      <c r="G793" s="174">
        <v>0</v>
      </c>
      <c r="H793" s="174">
        <v>0</v>
      </c>
      <c r="I793" s="178">
        <v>3503.6</v>
      </c>
      <c r="J793" s="178">
        <v>3503.56</v>
      </c>
      <c r="K793" s="178">
        <v>3503.56</v>
      </c>
      <c r="L793" s="160"/>
      <c r="M793" s="91" t="s">
        <v>342</v>
      </c>
    </row>
    <row r="794" spans="1:13" ht="76.5">
      <c r="A794" s="210">
        <v>6</v>
      </c>
      <c r="B794" s="50" t="s">
        <v>940</v>
      </c>
      <c r="C794" s="178">
        <v>27000</v>
      </c>
      <c r="D794" s="178">
        <v>27000</v>
      </c>
      <c r="E794" s="174">
        <v>0</v>
      </c>
      <c r="F794" s="174">
        <v>0</v>
      </c>
      <c r="G794" s="174">
        <v>0</v>
      </c>
      <c r="H794" s="174">
        <v>0</v>
      </c>
      <c r="I794" s="178">
        <v>27000</v>
      </c>
      <c r="J794" s="178">
        <v>27000</v>
      </c>
      <c r="K794" s="178">
        <v>27000</v>
      </c>
      <c r="L794" s="160"/>
      <c r="M794" s="91" t="s">
        <v>342</v>
      </c>
    </row>
    <row r="795" spans="1:13" ht="76.5">
      <c r="A795" s="210">
        <v>7</v>
      </c>
      <c r="B795" s="50" t="s">
        <v>941</v>
      </c>
      <c r="C795" s="178">
        <v>10200</v>
      </c>
      <c r="D795" s="178">
        <v>10200</v>
      </c>
      <c r="E795" s="174">
        <v>0</v>
      </c>
      <c r="F795" s="174">
        <v>0</v>
      </c>
      <c r="G795" s="174">
        <v>0</v>
      </c>
      <c r="H795" s="174">
        <v>0</v>
      </c>
      <c r="I795" s="178">
        <v>10200</v>
      </c>
      <c r="J795" s="178">
        <v>10200</v>
      </c>
      <c r="K795" s="178">
        <v>10200</v>
      </c>
      <c r="L795" s="160"/>
      <c r="M795" s="91" t="s">
        <v>342</v>
      </c>
    </row>
    <row r="796" spans="1:13" ht="76.5">
      <c r="A796" s="210">
        <v>8</v>
      </c>
      <c r="B796" s="50" t="s">
        <v>942</v>
      </c>
      <c r="C796" s="178">
        <v>1506.9</v>
      </c>
      <c r="D796" s="178">
        <v>1506.868</v>
      </c>
      <c r="E796" s="174">
        <v>0</v>
      </c>
      <c r="F796" s="174">
        <v>0</v>
      </c>
      <c r="G796" s="174">
        <v>0</v>
      </c>
      <c r="H796" s="174">
        <v>0</v>
      </c>
      <c r="I796" s="178">
        <v>1506.9</v>
      </c>
      <c r="J796" s="178">
        <v>1506.868</v>
      </c>
      <c r="K796" s="178">
        <v>1506.868</v>
      </c>
      <c r="L796" s="160"/>
      <c r="M796" s="91" t="s">
        <v>576</v>
      </c>
    </row>
    <row r="797" spans="1:13" ht="76.5">
      <c r="A797" s="210">
        <v>9</v>
      </c>
      <c r="B797" s="50" t="s">
        <v>943</v>
      </c>
      <c r="C797" s="178">
        <v>1641.2</v>
      </c>
      <c r="D797" s="178">
        <v>1641.135</v>
      </c>
      <c r="E797" s="174">
        <v>0</v>
      </c>
      <c r="F797" s="174">
        <v>0</v>
      </c>
      <c r="G797" s="174">
        <v>0</v>
      </c>
      <c r="H797" s="174">
        <v>0</v>
      </c>
      <c r="I797" s="178">
        <v>1641.2</v>
      </c>
      <c r="J797" s="178">
        <v>1641.135</v>
      </c>
      <c r="K797" s="178">
        <v>1641.135</v>
      </c>
      <c r="L797" s="160"/>
      <c r="M797" s="91" t="s">
        <v>576</v>
      </c>
    </row>
    <row r="798" spans="1:13" ht="63.75">
      <c r="A798" s="210"/>
      <c r="B798" s="99" t="s">
        <v>815</v>
      </c>
      <c r="C798" s="178"/>
      <c r="D798" s="178"/>
      <c r="E798" s="178"/>
      <c r="F798" s="178"/>
      <c r="G798" s="178"/>
      <c r="H798" s="178"/>
      <c r="I798" s="178"/>
      <c r="J798" s="178"/>
      <c r="K798" s="178"/>
      <c r="L798" s="160"/>
      <c r="M798" s="91"/>
    </row>
    <row r="799" spans="1:13" ht="76.5">
      <c r="A799" s="210">
        <v>10</v>
      </c>
      <c r="B799" s="114" t="s">
        <v>944</v>
      </c>
      <c r="C799" s="178">
        <v>21000</v>
      </c>
      <c r="D799" s="178">
        <v>21000</v>
      </c>
      <c r="E799" s="178">
        <v>0</v>
      </c>
      <c r="F799" s="178">
        <v>0</v>
      </c>
      <c r="G799" s="178">
        <v>0</v>
      </c>
      <c r="H799" s="178">
        <v>0</v>
      </c>
      <c r="I799" s="178">
        <v>21000</v>
      </c>
      <c r="J799" s="178">
        <v>21000</v>
      </c>
      <c r="K799" s="178">
        <v>21000</v>
      </c>
      <c r="L799" s="160"/>
      <c r="M799" s="91" t="s">
        <v>342</v>
      </c>
    </row>
    <row r="800" spans="1:13" ht="76.5">
      <c r="A800" s="210">
        <v>11</v>
      </c>
      <c r="B800" s="50" t="s">
        <v>945</v>
      </c>
      <c r="C800" s="178">
        <v>13500</v>
      </c>
      <c r="D800" s="178">
        <v>13500</v>
      </c>
      <c r="E800" s="174">
        <v>0</v>
      </c>
      <c r="F800" s="174">
        <v>0</v>
      </c>
      <c r="G800" s="174">
        <v>0</v>
      </c>
      <c r="H800" s="174">
        <v>0</v>
      </c>
      <c r="I800" s="178">
        <v>13500</v>
      </c>
      <c r="J800" s="178">
        <v>13500</v>
      </c>
      <c r="K800" s="178">
        <v>13500</v>
      </c>
      <c r="L800" s="160"/>
      <c r="M800" s="91" t="s">
        <v>342</v>
      </c>
    </row>
    <row r="801" spans="1:13" ht="76.5">
      <c r="A801" s="210">
        <v>12</v>
      </c>
      <c r="B801" s="111" t="s">
        <v>946</v>
      </c>
      <c r="C801" s="178">
        <v>16320</v>
      </c>
      <c r="D801" s="178">
        <v>16320</v>
      </c>
      <c r="E801" s="178">
        <v>0</v>
      </c>
      <c r="F801" s="178">
        <v>0</v>
      </c>
      <c r="G801" s="178">
        <v>0</v>
      </c>
      <c r="H801" s="178">
        <v>0</v>
      </c>
      <c r="I801" s="178">
        <v>16320</v>
      </c>
      <c r="J801" s="178">
        <v>16320</v>
      </c>
      <c r="K801" s="178">
        <v>16320</v>
      </c>
      <c r="L801" s="160"/>
      <c r="M801" s="91" t="s">
        <v>342</v>
      </c>
    </row>
    <row r="802" spans="1:13" ht="63.75">
      <c r="A802" s="210"/>
      <c r="B802" s="49" t="s">
        <v>820</v>
      </c>
      <c r="C802" s="178"/>
      <c r="D802" s="178"/>
      <c r="E802" s="178"/>
      <c r="F802" s="178"/>
      <c r="G802" s="178"/>
      <c r="H802" s="178"/>
      <c r="I802" s="178"/>
      <c r="J802" s="178"/>
      <c r="K802" s="178"/>
      <c r="L802" s="160"/>
      <c r="M802" s="91"/>
    </row>
    <row r="803" spans="1:13" ht="89.25">
      <c r="A803" s="210">
        <v>13</v>
      </c>
      <c r="B803" s="50" t="s">
        <v>947</v>
      </c>
      <c r="C803" s="178">
        <v>1392.6</v>
      </c>
      <c r="D803" s="178">
        <v>1392.6</v>
      </c>
      <c r="E803" s="174">
        <v>0</v>
      </c>
      <c r="F803" s="174">
        <v>0</v>
      </c>
      <c r="G803" s="174">
        <v>0</v>
      </c>
      <c r="H803" s="174">
        <v>0</v>
      </c>
      <c r="I803" s="178">
        <v>1392.6</v>
      </c>
      <c r="J803" s="178">
        <v>1392.6</v>
      </c>
      <c r="K803" s="178">
        <v>1392.6</v>
      </c>
      <c r="L803" s="160"/>
      <c r="M803" s="91" t="s">
        <v>342</v>
      </c>
    </row>
    <row r="804" spans="1:13" ht="51">
      <c r="A804" s="210"/>
      <c r="B804" s="47" t="s">
        <v>948</v>
      </c>
      <c r="C804" s="178"/>
      <c r="D804" s="178"/>
      <c r="E804" s="174"/>
      <c r="F804" s="174"/>
      <c r="G804" s="174"/>
      <c r="H804" s="174"/>
      <c r="I804" s="178"/>
      <c r="J804" s="178"/>
      <c r="K804" s="178"/>
      <c r="L804" s="160"/>
      <c r="M804" s="91"/>
    </row>
    <row r="805" spans="1:13" ht="63.75">
      <c r="A805" s="210"/>
      <c r="B805" s="99" t="s">
        <v>1674</v>
      </c>
      <c r="C805" s="178"/>
      <c r="D805" s="178"/>
      <c r="E805" s="174"/>
      <c r="F805" s="174"/>
      <c r="G805" s="174"/>
      <c r="H805" s="174"/>
      <c r="I805" s="178"/>
      <c r="J805" s="178"/>
      <c r="K805" s="178"/>
      <c r="L805" s="160"/>
      <c r="M805" s="91"/>
    </row>
    <row r="806" spans="1:13" ht="76.5">
      <c r="A806" s="210">
        <v>14</v>
      </c>
      <c r="B806" s="50" t="s">
        <v>949</v>
      </c>
      <c r="C806" s="178">
        <v>1397.1</v>
      </c>
      <c r="D806" s="178">
        <v>1397.066</v>
      </c>
      <c r="E806" s="174">
        <v>0</v>
      </c>
      <c r="F806" s="174">
        <v>0</v>
      </c>
      <c r="G806" s="174">
        <v>0</v>
      </c>
      <c r="H806" s="174">
        <v>0</v>
      </c>
      <c r="I806" s="178">
        <v>1397.1</v>
      </c>
      <c r="J806" s="178">
        <v>1397.066</v>
      </c>
      <c r="K806" s="178">
        <v>1397.066</v>
      </c>
      <c r="L806" s="160"/>
      <c r="M806" s="91" t="s">
        <v>576</v>
      </c>
    </row>
    <row r="807" spans="1:13" ht="51">
      <c r="A807" s="210"/>
      <c r="B807" s="47" t="s">
        <v>950</v>
      </c>
      <c r="C807" s="178"/>
      <c r="D807" s="178"/>
      <c r="E807" s="174"/>
      <c r="F807" s="174"/>
      <c r="G807" s="174"/>
      <c r="H807" s="174"/>
      <c r="I807" s="178"/>
      <c r="J807" s="178"/>
      <c r="K807" s="178"/>
      <c r="L807" s="160"/>
      <c r="M807" s="91"/>
    </row>
    <row r="808" spans="1:13" ht="89.25">
      <c r="A808" s="210"/>
      <c r="B808" s="49" t="s">
        <v>1191</v>
      </c>
      <c r="C808" s="178"/>
      <c r="D808" s="178"/>
      <c r="E808" s="178"/>
      <c r="F808" s="178"/>
      <c r="G808" s="178"/>
      <c r="H808" s="178"/>
      <c r="I808" s="178"/>
      <c r="J808" s="178"/>
      <c r="K808" s="178"/>
      <c r="L808" s="160"/>
      <c r="M808" s="91"/>
    </row>
    <row r="809" spans="1:13" ht="76.5">
      <c r="A809" s="210">
        <v>15</v>
      </c>
      <c r="B809" s="50" t="s">
        <v>951</v>
      </c>
      <c r="C809" s="178">
        <v>29833.2</v>
      </c>
      <c r="D809" s="178">
        <v>29833.2</v>
      </c>
      <c r="E809" s="174">
        <v>0</v>
      </c>
      <c r="F809" s="174">
        <v>0</v>
      </c>
      <c r="G809" s="174">
        <v>0</v>
      </c>
      <c r="H809" s="174">
        <v>0</v>
      </c>
      <c r="I809" s="178">
        <v>29833.2</v>
      </c>
      <c r="J809" s="178">
        <v>29833.2</v>
      </c>
      <c r="K809" s="178">
        <v>29833.2</v>
      </c>
      <c r="L809" s="160"/>
      <c r="M809" s="91" t="s">
        <v>342</v>
      </c>
    </row>
    <row r="810" spans="1:13" ht="76.5">
      <c r="A810" s="210"/>
      <c r="B810" s="47" t="s">
        <v>952</v>
      </c>
      <c r="C810" s="178"/>
      <c r="D810" s="178"/>
      <c r="E810" s="174"/>
      <c r="F810" s="174"/>
      <c r="G810" s="174"/>
      <c r="H810" s="174"/>
      <c r="I810" s="178"/>
      <c r="J810" s="178"/>
      <c r="K810" s="178"/>
      <c r="L810" s="160"/>
      <c r="M810" s="91"/>
    </row>
    <row r="811" spans="1:13" ht="63.75">
      <c r="A811" s="210"/>
      <c r="B811" s="99" t="s">
        <v>1033</v>
      </c>
      <c r="C811" s="178"/>
      <c r="D811" s="178"/>
      <c r="E811" s="174"/>
      <c r="F811" s="174"/>
      <c r="G811" s="174"/>
      <c r="H811" s="174"/>
      <c r="I811" s="178"/>
      <c r="J811" s="178"/>
      <c r="K811" s="178"/>
      <c r="L811" s="160"/>
      <c r="M811" s="91"/>
    </row>
    <row r="812" spans="1:13" ht="114.75">
      <c r="A812" s="210">
        <v>16</v>
      </c>
      <c r="B812" s="50" t="s">
        <v>953</v>
      </c>
      <c r="C812" s="178">
        <v>6352.5</v>
      </c>
      <c r="D812" s="178">
        <v>6352.5</v>
      </c>
      <c r="E812" s="174">
        <v>0</v>
      </c>
      <c r="F812" s="174">
        <v>0</v>
      </c>
      <c r="G812" s="174">
        <v>0</v>
      </c>
      <c r="H812" s="174">
        <v>0</v>
      </c>
      <c r="I812" s="178">
        <v>6352.5</v>
      </c>
      <c r="J812" s="178">
        <v>6352.5</v>
      </c>
      <c r="K812" s="178">
        <v>6352.5</v>
      </c>
      <c r="L812" s="160"/>
      <c r="M812" s="91" t="s">
        <v>342</v>
      </c>
    </row>
    <row r="813" spans="1:13" ht="114.75">
      <c r="A813" s="210">
        <v>17</v>
      </c>
      <c r="B813" s="50" t="s">
        <v>954</v>
      </c>
      <c r="C813" s="178">
        <v>9824.8</v>
      </c>
      <c r="D813" s="178">
        <v>9824.8</v>
      </c>
      <c r="E813" s="174">
        <v>0</v>
      </c>
      <c r="F813" s="174">
        <v>0</v>
      </c>
      <c r="G813" s="174">
        <v>0</v>
      </c>
      <c r="H813" s="174">
        <v>0</v>
      </c>
      <c r="I813" s="178">
        <v>9824.8</v>
      </c>
      <c r="J813" s="178">
        <v>9824.8</v>
      </c>
      <c r="K813" s="178">
        <v>9824.8</v>
      </c>
      <c r="L813" s="160"/>
      <c r="M813" s="91" t="s">
        <v>342</v>
      </c>
    </row>
    <row r="814" spans="1:13" ht="63.75">
      <c r="A814" s="210"/>
      <c r="B814" s="47" t="s">
        <v>955</v>
      </c>
      <c r="C814" s="178"/>
      <c r="D814" s="178"/>
      <c r="E814" s="174"/>
      <c r="F814" s="174"/>
      <c r="G814" s="174"/>
      <c r="H814" s="174"/>
      <c r="I814" s="178"/>
      <c r="J814" s="178"/>
      <c r="K814" s="178"/>
      <c r="L814" s="160"/>
      <c r="M814" s="91"/>
    </row>
    <row r="815" spans="1:13" ht="76.5">
      <c r="A815" s="210"/>
      <c r="B815" s="99" t="s">
        <v>1054</v>
      </c>
      <c r="C815" s="178"/>
      <c r="D815" s="178"/>
      <c r="E815" s="174"/>
      <c r="F815" s="174"/>
      <c r="G815" s="174"/>
      <c r="H815" s="174"/>
      <c r="I815" s="178"/>
      <c r="J815" s="178"/>
      <c r="K815" s="178"/>
      <c r="L815" s="160"/>
      <c r="M815" s="91"/>
    </row>
    <row r="816" spans="1:13" ht="102">
      <c r="A816" s="210">
        <v>18</v>
      </c>
      <c r="B816" s="50" t="s">
        <v>956</v>
      </c>
      <c r="C816" s="178">
        <v>6924.9</v>
      </c>
      <c r="D816" s="178">
        <v>6372.703</v>
      </c>
      <c r="E816" s="178">
        <v>0</v>
      </c>
      <c r="F816" s="178">
        <v>0</v>
      </c>
      <c r="G816" s="178">
        <v>0</v>
      </c>
      <c r="H816" s="178">
        <v>0</v>
      </c>
      <c r="I816" s="178">
        <v>6924.9</v>
      </c>
      <c r="J816" s="178">
        <v>6372.703</v>
      </c>
      <c r="K816" s="178">
        <v>6372.703</v>
      </c>
      <c r="L816" s="160"/>
      <c r="M816" s="91" t="s">
        <v>577</v>
      </c>
    </row>
    <row r="817" spans="1:13" ht="102">
      <c r="A817" s="210">
        <v>19</v>
      </c>
      <c r="B817" s="114" t="s">
        <v>957</v>
      </c>
      <c r="C817" s="178">
        <v>10272.9</v>
      </c>
      <c r="D817" s="178">
        <v>10272.9</v>
      </c>
      <c r="E817" s="178">
        <v>0</v>
      </c>
      <c r="F817" s="178">
        <v>0</v>
      </c>
      <c r="G817" s="178">
        <v>0</v>
      </c>
      <c r="H817" s="178">
        <v>0</v>
      </c>
      <c r="I817" s="178">
        <v>10272.9</v>
      </c>
      <c r="J817" s="178">
        <v>10272.9</v>
      </c>
      <c r="K817" s="178">
        <v>10272.9</v>
      </c>
      <c r="L817" s="160"/>
      <c r="M817" s="91" t="s">
        <v>342</v>
      </c>
    </row>
    <row r="818" spans="1:13" ht="114.75">
      <c r="A818" s="210">
        <v>20</v>
      </c>
      <c r="B818" s="50" t="s">
        <v>958</v>
      </c>
      <c r="C818" s="178">
        <v>2828.1</v>
      </c>
      <c r="D818" s="178">
        <v>2828.1</v>
      </c>
      <c r="E818" s="174">
        <v>0</v>
      </c>
      <c r="F818" s="174">
        <v>0</v>
      </c>
      <c r="G818" s="174">
        <v>0</v>
      </c>
      <c r="H818" s="174">
        <v>0</v>
      </c>
      <c r="I818" s="178">
        <v>2828.1</v>
      </c>
      <c r="J818" s="178">
        <v>2828.1</v>
      </c>
      <c r="K818" s="178">
        <v>2828.1</v>
      </c>
      <c r="L818" s="160"/>
      <c r="M818" s="91" t="s">
        <v>342</v>
      </c>
    </row>
    <row r="819" spans="1:13" ht="114.75">
      <c r="A819" s="210">
        <v>21</v>
      </c>
      <c r="B819" s="50" t="s">
        <v>959</v>
      </c>
      <c r="C819" s="178">
        <v>18454.8</v>
      </c>
      <c r="D819" s="178">
        <v>18454.8</v>
      </c>
      <c r="E819" s="178">
        <v>0</v>
      </c>
      <c r="F819" s="178">
        <v>0</v>
      </c>
      <c r="G819" s="178">
        <v>0</v>
      </c>
      <c r="H819" s="178">
        <v>0</v>
      </c>
      <c r="I819" s="178">
        <v>18454.8</v>
      </c>
      <c r="J819" s="178">
        <v>18454.8</v>
      </c>
      <c r="K819" s="178">
        <v>18454.8</v>
      </c>
      <c r="L819" s="160"/>
      <c r="M819" s="91" t="s">
        <v>342</v>
      </c>
    </row>
    <row r="820" spans="1:13" ht="102">
      <c r="A820" s="210">
        <v>22</v>
      </c>
      <c r="B820" s="114" t="s">
        <v>960</v>
      </c>
      <c r="C820" s="178">
        <v>2022.6</v>
      </c>
      <c r="D820" s="178">
        <v>2022.6</v>
      </c>
      <c r="E820" s="178">
        <v>0</v>
      </c>
      <c r="F820" s="178">
        <v>0</v>
      </c>
      <c r="G820" s="178">
        <v>0</v>
      </c>
      <c r="H820" s="178">
        <v>0</v>
      </c>
      <c r="I820" s="178">
        <v>2022.6</v>
      </c>
      <c r="J820" s="178">
        <v>2022.6</v>
      </c>
      <c r="K820" s="178">
        <v>2022.6</v>
      </c>
      <c r="L820" s="160"/>
      <c r="M820" s="91" t="s">
        <v>342</v>
      </c>
    </row>
    <row r="821" spans="1:13" ht="63.75">
      <c r="A821" s="210"/>
      <c r="B821" s="47" t="s">
        <v>961</v>
      </c>
      <c r="C821" s="178"/>
      <c r="D821" s="178"/>
      <c r="E821" s="174"/>
      <c r="F821" s="174"/>
      <c r="G821" s="174"/>
      <c r="H821" s="174"/>
      <c r="I821" s="178"/>
      <c r="J821" s="178"/>
      <c r="K821" s="178"/>
      <c r="L821" s="160"/>
      <c r="M821" s="91"/>
    </row>
    <row r="822" spans="1:13" ht="63.75">
      <c r="A822" s="210"/>
      <c r="B822" s="99" t="s">
        <v>876</v>
      </c>
      <c r="C822" s="178"/>
      <c r="D822" s="178"/>
      <c r="E822" s="174"/>
      <c r="F822" s="174"/>
      <c r="G822" s="174"/>
      <c r="H822" s="174"/>
      <c r="I822" s="178"/>
      <c r="J822" s="178"/>
      <c r="K822" s="178"/>
      <c r="L822" s="160"/>
      <c r="M822" s="91"/>
    </row>
    <row r="823" spans="1:13" ht="102">
      <c r="A823" s="210">
        <v>23</v>
      </c>
      <c r="B823" s="50" t="s">
        <v>962</v>
      </c>
      <c r="C823" s="178">
        <v>21337.2</v>
      </c>
      <c r="D823" s="178">
        <v>21337.2</v>
      </c>
      <c r="E823" s="178">
        <v>0</v>
      </c>
      <c r="F823" s="178">
        <v>0</v>
      </c>
      <c r="G823" s="178">
        <v>0</v>
      </c>
      <c r="H823" s="178">
        <v>0</v>
      </c>
      <c r="I823" s="178">
        <v>21337.2</v>
      </c>
      <c r="J823" s="178">
        <v>21337.2</v>
      </c>
      <c r="K823" s="178">
        <v>21337.2</v>
      </c>
      <c r="L823" s="160"/>
      <c r="M823" s="91" t="s">
        <v>342</v>
      </c>
    </row>
    <row r="824" spans="1:13" ht="63.75">
      <c r="A824" s="210"/>
      <c r="B824" s="112" t="s">
        <v>963</v>
      </c>
      <c r="C824" s="178"/>
      <c r="D824" s="178"/>
      <c r="E824" s="178"/>
      <c r="F824" s="178"/>
      <c r="G824" s="178"/>
      <c r="H824" s="178"/>
      <c r="I824" s="178"/>
      <c r="J824" s="178"/>
      <c r="K824" s="178"/>
      <c r="L824" s="160"/>
      <c r="M824" s="91"/>
    </row>
    <row r="825" spans="1:13" ht="63.75">
      <c r="A825" s="210"/>
      <c r="B825" s="99" t="s">
        <v>868</v>
      </c>
      <c r="C825" s="178"/>
      <c r="D825" s="178"/>
      <c r="E825" s="174"/>
      <c r="F825" s="174"/>
      <c r="G825" s="174"/>
      <c r="H825" s="174"/>
      <c r="I825" s="178"/>
      <c r="J825" s="178"/>
      <c r="K825" s="178"/>
      <c r="L825" s="160"/>
      <c r="M825" s="91"/>
    </row>
    <row r="826" spans="1:13" ht="89.25">
      <c r="A826" s="210">
        <v>24</v>
      </c>
      <c r="B826" s="107" t="s">
        <v>964</v>
      </c>
      <c r="C826" s="178">
        <v>4439.1</v>
      </c>
      <c r="D826" s="178">
        <v>1667.326</v>
      </c>
      <c r="E826" s="178">
        <v>0</v>
      </c>
      <c r="F826" s="178">
        <v>0</v>
      </c>
      <c r="G826" s="178">
        <v>0</v>
      </c>
      <c r="H826" s="178">
        <v>0</v>
      </c>
      <c r="I826" s="178">
        <v>4439.1</v>
      </c>
      <c r="J826" s="178">
        <v>1667.326</v>
      </c>
      <c r="K826" s="178">
        <v>1667.326</v>
      </c>
      <c r="L826" s="160"/>
      <c r="M826" s="91" t="s">
        <v>577</v>
      </c>
    </row>
    <row r="827" spans="1:13" ht="89.25">
      <c r="A827" s="210">
        <v>25</v>
      </c>
      <c r="B827" s="50" t="s">
        <v>965</v>
      </c>
      <c r="C827" s="178">
        <v>5890.5</v>
      </c>
      <c r="D827" s="178">
        <v>2526.423</v>
      </c>
      <c r="E827" s="178">
        <v>0</v>
      </c>
      <c r="F827" s="178">
        <v>0</v>
      </c>
      <c r="G827" s="178">
        <v>0</v>
      </c>
      <c r="H827" s="178">
        <v>0</v>
      </c>
      <c r="I827" s="178">
        <v>5890.5</v>
      </c>
      <c r="J827" s="178">
        <v>2526.423</v>
      </c>
      <c r="K827" s="178">
        <v>2526.423</v>
      </c>
      <c r="L827" s="160"/>
      <c r="M827" s="91" t="s">
        <v>577</v>
      </c>
    </row>
    <row r="828" spans="1:13" ht="89.25">
      <c r="A828" s="210">
        <v>26</v>
      </c>
      <c r="B828" s="114" t="s">
        <v>594</v>
      </c>
      <c r="C828" s="178">
        <v>3838.8</v>
      </c>
      <c r="D828" s="178">
        <v>1155.958</v>
      </c>
      <c r="E828" s="178">
        <v>0</v>
      </c>
      <c r="F828" s="178">
        <v>0</v>
      </c>
      <c r="G828" s="178">
        <v>0</v>
      </c>
      <c r="H828" s="178">
        <v>0</v>
      </c>
      <c r="I828" s="178">
        <v>3838.8</v>
      </c>
      <c r="J828" s="178">
        <v>1155.958</v>
      </c>
      <c r="K828" s="178">
        <v>1155.958</v>
      </c>
      <c r="L828" s="160"/>
      <c r="M828" s="91" t="s">
        <v>577</v>
      </c>
    </row>
    <row r="829" spans="1:13" ht="89.25">
      <c r="A829" s="210">
        <v>27</v>
      </c>
      <c r="B829" s="50" t="s">
        <v>595</v>
      </c>
      <c r="C829" s="178">
        <v>8981</v>
      </c>
      <c r="D829" s="178">
        <v>8486.19</v>
      </c>
      <c r="E829" s="174">
        <v>0</v>
      </c>
      <c r="F829" s="174">
        <v>0</v>
      </c>
      <c r="G829" s="174">
        <v>0</v>
      </c>
      <c r="H829" s="174">
        <v>0</v>
      </c>
      <c r="I829" s="178">
        <v>8981</v>
      </c>
      <c r="J829" s="178">
        <v>8486.19</v>
      </c>
      <c r="K829" s="178">
        <v>8486.19</v>
      </c>
      <c r="L829" s="160"/>
      <c r="M829" s="91" t="s">
        <v>577</v>
      </c>
    </row>
    <row r="830" spans="1:13" ht="89.25">
      <c r="A830" s="210">
        <v>28</v>
      </c>
      <c r="B830" s="50" t="s">
        <v>596</v>
      </c>
      <c r="C830" s="178">
        <v>5792</v>
      </c>
      <c r="D830" s="178">
        <v>1798.419</v>
      </c>
      <c r="E830" s="178">
        <v>0</v>
      </c>
      <c r="F830" s="178">
        <v>0</v>
      </c>
      <c r="G830" s="178">
        <v>0</v>
      </c>
      <c r="H830" s="178">
        <v>0</v>
      </c>
      <c r="I830" s="178">
        <v>5792</v>
      </c>
      <c r="J830" s="178">
        <v>1798.419</v>
      </c>
      <c r="K830" s="178">
        <v>1798.419</v>
      </c>
      <c r="L830" s="160"/>
      <c r="M830" s="91" t="s">
        <v>577</v>
      </c>
    </row>
    <row r="831" spans="1:13" ht="63.75">
      <c r="A831" s="210"/>
      <c r="B831" s="49" t="s">
        <v>872</v>
      </c>
      <c r="C831" s="178"/>
      <c r="D831" s="178"/>
      <c r="E831" s="178"/>
      <c r="F831" s="178"/>
      <c r="G831" s="178"/>
      <c r="H831" s="178"/>
      <c r="I831" s="178"/>
      <c r="J831" s="178"/>
      <c r="K831" s="178"/>
      <c r="L831" s="160"/>
      <c r="M831" s="91"/>
    </row>
    <row r="832" spans="1:13" ht="102">
      <c r="A832" s="210">
        <v>29</v>
      </c>
      <c r="B832" s="50" t="s">
        <v>597</v>
      </c>
      <c r="C832" s="178">
        <v>3918.6</v>
      </c>
      <c r="D832" s="178">
        <v>3918.6</v>
      </c>
      <c r="E832" s="174">
        <v>0</v>
      </c>
      <c r="F832" s="174">
        <v>0</v>
      </c>
      <c r="G832" s="174">
        <v>0</v>
      </c>
      <c r="H832" s="174">
        <v>0</v>
      </c>
      <c r="I832" s="178">
        <v>3918.6</v>
      </c>
      <c r="J832" s="178">
        <v>3918.6</v>
      </c>
      <c r="K832" s="178">
        <v>3918.6</v>
      </c>
      <c r="L832" s="160"/>
      <c r="M832" s="91" t="s">
        <v>342</v>
      </c>
    </row>
    <row r="833" spans="1:13" ht="102">
      <c r="A833" s="210">
        <v>30</v>
      </c>
      <c r="B833" s="50" t="s">
        <v>598</v>
      </c>
      <c r="C833" s="178">
        <v>20078.4</v>
      </c>
      <c r="D833" s="178">
        <v>20078.4</v>
      </c>
      <c r="E833" s="178">
        <v>0</v>
      </c>
      <c r="F833" s="178">
        <v>0</v>
      </c>
      <c r="G833" s="178">
        <v>0</v>
      </c>
      <c r="H833" s="178">
        <v>0</v>
      </c>
      <c r="I833" s="178">
        <v>20078.4</v>
      </c>
      <c r="J833" s="178">
        <v>20078.4</v>
      </c>
      <c r="K833" s="178">
        <v>20078.4</v>
      </c>
      <c r="L833" s="160"/>
      <c r="M833" s="91" t="s">
        <v>342</v>
      </c>
    </row>
    <row r="834" spans="1:13" ht="89.25">
      <c r="A834" s="210">
        <v>31</v>
      </c>
      <c r="B834" s="114" t="s">
        <v>599</v>
      </c>
      <c r="C834" s="178">
        <v>4398</v>
      </c>
      <c r="D834" s="178">
        <v>4398</v>
      </c>
      <c r="E834" s="178">
        <v>0</v>
      </c>
      <c r="F834" s="178">
        <v>0</v>
      </c>
      <c r="G834" s="178">
        <v>0</v>
      </c>
      <c r="H834" s="178">
        <v>0</v>
      </c>
      <c r="I834" s="178">
        <v>4398</v>
      </c>
      <c r="J834" s="178">
        <v>4398</v>
      </c>
      <c r="K834" s="178">
        <v>4398</v>
      </c>
      <c r="L834" s="160"/>
      <c r="M834" s="91" t="s">
        <v>342</v>
      </c>
    </row>
    <row r="835" spans="1:13" ht="89.25">
      <c r="A835" s="210">
        <v>32</v>
      </c>
      <c r="B835" s="50" t="s">
        <v>600</v>
      </c>
      <c r="C835" s="178">
        <v>16243.8</v>
      </c>
      <c r="D835" s="178">
        <v>16243.8</v>
      </c>
      <c r="E835" s="174">
        <v>0</v>
      </c>
      <c r="F835" s="174">
        <v>0</v>
      </c>
      <c r="G835" s="174">
        <v>0</v>
      </c>
      <c r="H835" s="174">
        <v>0</v>
      </c>
      <c r="I835" s="178">
        <v>16243.8</v>
      </c>
      <c r="J835" s="178">
        <v>16243.8</v>
      </c>
      <c r="K835" s="178">
        <v>16243.8</v>
      </c>
      <c r="L835" s="160"/>
      <c r="M835" s="91" t="s">
        <v>342</v>
      </c>
    </row>
    <row r="836" spans="1:13" ht="89.25">
      <c r="A836" s="210">
        <v>33</v>
      </c>
      <c r="B836" s="114" t="s">
        <v>601</v>
      </c>
      <c r="C836" s="178">
        <v>9084.6</v>
      </c>
      <c r="D836" s="178">
        <v>9084.6</v>
      </c>
      <c r="E836" s="178">
        <v>0</v>
      </c>
      <c r="F836" s="178">
        <v>0</v>
      </c>
      <c r="G836" s="178">
        <v>0</v>
      </c>
      <c r="H836" s="178">
        <v>0</v>
      </c>
      <c r="I836" s="178">
        <v>9084.6</v>
      </c>
      <c r="J836" s="178">
        <v>9084.6</v>
      </c>
      <c r="K836" s="178">
        <v>9084.6</v>
      </c>
      <c r="L836" s="160"/>
      <c r="M836" s="91" t="s">
        <v>342</v>
      </c>
    </row>
    <row r="837" spans="1:13" ht="102">
      <c r="A837" s="210">
        <v>34</v>
      </c>
      <c r="B837" s="50" t="s">
        <v>602</v>
      </c>
      <c r="C837" s="178">
        <v>8270.7</v>
      </c>
      <c r="D837" s="178">
        <v>8270.7</v>
      </c>
      <c r="E837" s="174">
        <v>0</v>
      </c>
      <c r="F837" s="174">
        <v>0</v>
      </c>
      <c r="G837" s="174">
        <v>0</v>
      </c>
      <c r="H837" s="174">
        <v>0</v>
      </c>
      <c r="I837" s="178">
        <v>8270.7</v>
      </c>
      <c r="J837" s="178">
        <v>8270.7</v>
      </c>
      <c r="K837" s="178">
        <v>8270.7</v>
      </c>
      <c r="L837" s="160"/>
      <c r="M837" s="92" t="s">
        <v>342</v>
      </c>
    </row>
    <row r="838" spans="1:13" ht="102">
      <c r="A838" s="210">
        <v>35</v>
      </c>
      <c r="B838" s="50" t="s">
        <v>603</v>
      </c>
      <c r="C838" s="178">
        <v>18857.7</v>
      </c>
      <c r="D838" s="178">
        <v>18857.7</v>
      </c>
      <c r="E838" s="174">
        <v>0</v>
      </c>
      <c r="F838" s="174">
        <v>0</v>
      </c>
      <c r="G838" s="174">
        <v>0</v>
      </c>
      <c r="H838" s="174">
        <v>0</v>
      </c>
      <c r="I838" s="178">
        <v>18857.7</v>
      </c>
      <c r="J838" s="178">
        <v>18857.7</v>
      </c>
      <c r="K838" s="178">
        <v>18857.7</v>
      </c>
      <c r="L838" s="160"/>
      <c r="M838" s="91" t="s">
        <v>342</v>
      </c>
    </row>
    <row r="839" spans="1:13" ht="63.75">
      <c r="A839" s="210"/>
      <c r="B839" s="47" t="s">
        <v>604</v>
      </c>
      <c r="C839" s="178"/>
      <c r="D839" s="178"/>
      <c r="E839" s="178"/>
      <c r="F839" s="178"/>
      <c r="G839" s="178"/>
      <c r="H839" s="178"/>
      <c r="I839" s="178"/>
      <c r="J839" s="178"/>
      <c r="K839" s="178"/>
      <c r="L839" s="160"/>
      <c r="M839" s="91"/>
    </row>
    <row r="840" spans="1:13" ht="76.5">
      <c r="A840" s="210"/>
      <c r="B840" s="49" t="s">
        <v>839</v>
      </c>
      <c r="C840" s="178"/>
      <c r="D840" s="178"/>
      <c r="E840" s="178"/>
      <c r="F840" s="178"/>
      <c r="G840" s="178"/>
      <c r="H840" s="178"/>
      <c r="I840" s="178"/>
      <c r="J840" s="178"/>
      <c r="K840" s="178"/>
      <c r="L840" s="160"/>
      <c r="M840" s="91"/>
    </row>
    <row r="841" spans="1:13" ht="102">
      <c r="A841" s="210">
        <v>36</v>
      </c>
      <c r="B841" s="50" t="s">
        <v>605</v>
      </c>
      <c r="C841" s="178">
        <v>7270</v>
      </c>
      <c r="D841" s="178">
        <v>7270</v>
      </c>
      <c r="E841" s="174">
        <v>0</v>
      </c>
      <c r="F841" s="174">
        <v>0</v>
      </c>
      <c r="G841" s="174">
        <v>0</v>
      </c>
      <c r="H841" s="174">
        <v>0</v>
      </c>
      <c r="I841" s="178">
        <v>7270</v>
      </c>
      <c r="J841" s="178">
        <v>7270</v>
      </c>
      <c r="K841" s="178">
        <v>7270</v>
      </c>
      <c r="L841" s="160"/>
      <c r="M841" s="91" t="s">
        <v>342</v>
      </c>
    </row>
    <row r="842" spans="1:13" ht="25.5">
      <c r="A842" s="210"/>
      <c r="B842" s="47" t="s">
        <v>606</v>
      </c>
      <c r="C842" s="178"/>
      <c r="D842" s="178"/>
      <c r="E842" s="178"/>
      <c r="F842" s="178"/>
      <c r="G842" s="178"/>
      <c r="H842" s="178"/>
      <c r="I842" s="178"/>
      <c r="J842" s="178"/>
      <c r="K842" s="178"/>
      <c r="L842" s="160"/>
      <c r="M842" s="91"/>
    </row>
    <row r="843" spans="1:13" ht="63.75">
      <c r="A843" s="210"/>
      <c r="B843" s="49" t="s">
        <v>820</v>
      </c>
      <c r="C843" s="178"/>
      <c r="D843" s="178"/>
      <c r="E843" s="178"/>
      <c r="F843" s="178"/>
      <c r="G843" s="178"/>
      <c r="H843" s="178"/>
      <c r="I843" s="178"/>
      <c r="J843" s="178"/>
      <c r="K843" s="178"/>
      <c r="L843" s="160"/>
      <c r="M843" s="91"/>
    </row>
    <row r="844" spans="1:13" ht="102">
      <c r="A844" s="210">
        <v>37</v>
      </c>
      <c r="B844" s="50" t="s">
        <v>607</v>
      </c>
      <c r="C844" s="178">
        <v>2282.5</v>
      </c>
      <c r="D844" s="178">
        <v>2282.5</v>
      </c>
      <c r="E844" s="174">
        <v>0</v>
      </c>
      <c r="F844" s="174">
        <v>0</v>
      </c>
      <c r="G844" s="174">
        <v>0</v>
      </c>
      <c r="H844" s="174">
        <v>0</v>
      </c>
      <c r="I844" s="178">
        <v>2282.5</v>
      </c>
      <c r="J844" s="178">
        <v>2282.5</v>
      </c>
      <c r="K844" s="178">
        <v>2282.5</v>
      </c>
      <c r="L844" s="160"/>
      <c r="M844" s="91" t="s">
        <v>342</v>
      </c>
    </row>
    <row r="845" spans="1:13" ht="76.5">
      <c r="A845" s="210">
        <v>38</v>
      </c>
      <c r="B845" s="50" t="s">
        <v>608</v>
      </c>
      <c r="C845" s="178">
        <v>8366.7</v>
      </c>
      <c r="D845" s="178">
        <v>8366.7</v>
      </c>
      <c r="E845" s="178">
        <v>0</v>
      </c>
      <c r="F845" s="178">
        <v>0</v>
      </c>
      <c r="G845" s="178">
        <v>0</v>
      </c>
      <c r="H845" s="178">
        <v>0</v>
      </c>
      <c r="I845" s="178">
        <v>8366.7</v>
      </c>
      <c r="J845" s="178">
        <v>8366.7</v>
      </c>
      <c r="K845" s="178">
        <v>8366.7</v>
      </c>
      <c r="L845" s="160"/>
      <c r="M845" s="91" t="s">
        <v>342</v>
      </c>
    </row>
    <row r="846" spans="1:13" ht="51">
      <c r="A846" s="210"/>
      <c r="B846" s="112" t="s">
        <v>609</v>
      </c>
      <c r="C846" s="178"/>
      <c r="D846" s="178"/>
      <c r="E846" s="178"/>
      <c r="F846" s="178"/>
      <c r="G846" s="178"/>
      <c r="H846" s="178"/>
      <c r="I846" s="178"/>
      <c r="J846" s="178"/>
      <c r="K846" s="178"/>
      <c r="L846" s="160"/>
      <c r="M846" s="91"/>
    </row>
    <row r="847" spans="1:13" ht="76.5">
      <c r="A847" s="210"/>
      <c r="B847" s="99" t="s">
        <v>885</v>
      </c>
      <c r="C847" s="178"/>
      <c r="D847" s="178"/>
      <c r="E847" s="174"/>
      <c r="F847" s="174"/>
      <c r="G847" s="174"/>
      <c r="H847" s="174"/>
      <c r="I847" s="178"/>
      <c r="J847" s="178"/>
      <c r="K847" s="178"/>
      <c r="L847" s="160"/>
      <c r="M847" s="91"/>
    </row>
    <row r="848" spans="1:13" ht="102">
      <c r="A848" s="210">
        <v>39</v>
      </c>
      <c r="B848" s="50" t="s">
        <v>610</v>
      </c>
      <c r="C848" s="178">
        <v>35270.2</v>
      </c>
      <c r="D848" s="178">
        <v>35093.849</v>
      </c>
      <c r="E848" s="174">
        <v>0</v>
      </c>
      <c r="F848" s="174">
        <v>0</v>
      </c>
      <c r="G848" s="174">
        <v>0</v>
      </c>
      <c r="H848" s="174">
        <v>0</v>
      </c>
      <c r="I848" s="178">
        <v>35270.2</v>
      </c>
      <c r="J848" s="178">
        <v>35093.849</v>
      </c>
      <c r="K848" s="178">
        <v>35093.849</v>
      </c>
      <c r="L848" s="160"/>
      <c r="M848" s="91" t="s">
        <v>527</v>
      </c>
    </row>
    <row r="849" spans="1:13" ht="102">
      <c r="A849" s="210"/>
      <c r="B849" s="47" t="s">
        <v>611</v>
      </c>
      <c r="C849" s="178">
        <f aca="true" t="shared" si="56" ref="C849:K849">SUM(C850:C875)</f>
        <v>93703</v>
      </c>
      <c r="D849" s="178">
        <f t="shared" si="56"/>
        <v>93097.50899999999</v>
      </c>
      <c r="E849" s="174">
        <f t="shared" si="56"/>
        <v>0</v>
      </c>
      <c r="F849" s="174">
        <f t="shared" si="56"/>
        <v>0</v>
      </c>
      <c r="G849" s="174">
        <f t="shared" si="56"/>
        <v>0</v>
      </c>
      <c r="H849" s="174">
        <f t="shared" si="56"/>
        <v>0</v>
      </c>
      <c r="I849" s="178">
        <f t="shared" si="56"/>
        <v>93703</v>
      </c>
      <c r="J849" s="178">
        <f t="shared" si="56"/>
        <v>93097.50899999999</v>
      </c>
      <c r="K849" s="178">
        <f t="shared" si="56"/>
        <v>93097.50899999999</v>
      </c>
      <c r="L849" s="160"/>
      <c r="M849" s="91" t="s">
        <v>536</v>
      </c>
    </row>
    <row r="850" spans="1:13" ht="38.25">
      <c r="A850" s="210"/>
      <c r="B850" s="47" t="s">
        <v>612</v>
      </c>
      <c r="C850" s="178"/>
      <c r="D850" s="178"/>
      <c r="E850" s="174"/>
      <c r="F850" s="174"/>
      <c r="G850" s="174"/>
      <c r="H850" s="174"/>
      <c r="I850" s="178"/>
      <c r="J850" s="178"/>
      <c r="K850" s="178"/>
      <c r="L850" s="160"/>
      <c r="M850" s="91"/>
    </row>
    <row r="851" spans="1:13" ht="76.5">
      <c r="A851" s="210"/>
      <c r="B851" s="99" t="s">
        <v>1666</v>
      </c>
      <c r="C851" s="178"/>
      <c r="D851" s="178"/>
      <c r="E851" s="178"/>
      <c r="F851" s="178"/>
      <c r="G851" s="178"/>
      <c r="H851" s="178"/>
      <c r="I851" s="178"/>
      <c r="J851" s="178"/>
      <c r="K851" s="178"/>
      <c r="L851" s="160"/>
      <c r="M851" s="91"/>
    </row>
    <row r="852" spans="1:13" ht="76.5">
      <c r="A852" s="210">
        <v>40</v>
      </c>
      <c r="B852" s="114" t="s">
        <v>613</v>
      </c>
      <c r="C852" s="178">
        <v>784.7</v>
      </c>
      <c r="D852" s="178">
        <v>784.67</v>
      </c>
      <c r="E852" s="178">
        <v>0</v>
      </c>
      <c r="F852" s="178">
        <v>0</v>
      </c>
      <c r="G852" s="178">
        <v>0</v>
      </c>
      <c r="H852" s="178">
        <v>0</v>
      </c>
      <c r="I852" s="178">
        <v>784.7</v>
      </c>
      <c r="J852" s="178">
        <v>784.67</v>
      </c>
      <c r="K852" s="178">
        <v>784.67</v>
      </c>
      <c r="L852" s="160"/>
      <c r="M852" s="91" t="s">
        <v>342</v>
      </c>
    </row>
    <row r="853" spans="1:13" ht="38.25">
      <c r="A853" s="210"/>
      <c r="B853" s="47" t="s">
        <v>614</v>
      </c>
      <c r="C853" s="178"/>
      <c r="D853" s="178"/>
      <c r="E853" s="174"/>
      <c r="F853" s="174"/>
      <c r="G853" s="174"/>
      <c r="H853" s="174"/>
      <c r="I853" s="178"/>
      <c r="J853" s="178"/>
      <c r="K853" s="178"/>
      <c r="L853" s="160"/>
      <c r="M853" s="91"/>
    </row>
    <row r="854" spans="1:13" ht="76.5">
      <c r="A854" s="210"/>
      <c r="B854" s="43" t="s">
        <v>1187</v>
      </c>
      <c r="C854" s="178"/>
      <c r="D854" s="178"/>
      <c r="E854" s="178"/>
      <c r="F854" s="178"/>
      <c r="G854" s="178"/>
      <c r="H854" s="178"/>
      <c r="I854" s="178"/>
      <c r="J854" s="178"/>
      <c r="K854" s="178"/>
      <c r="L854" s="160"/>
      <c r="M854" s="91"/>
    </row>
    <row r="855" spans="1:13" ht="89.25">
      <c r="A855" s="210">
        <v>41</v>
      </c>
      <c r="B855" s="106" t="s">
        <v>615</v>
      </c>
      <c r="C855" s="178">
        <v>19833.6</v>
      </c>
      <c r="D855" s="178">
        <v>19833.6</v>
      </c>
      <c r="E855" s="178">
        <v>0</v>
      </c>
      <c r="F855" s="178">
        <v>0</v>
      </c>
      <c r="G855" s="178">
        <v>0</v>
      </c>
      <c r="H855" s="178">
        <v>0</v>
      </c>
      <c r="I855" s="178">
        <v>19833.6</v>
      </c>
      <c r="J855" s="178">
        <v>19833.6</v>
      </c>
      <c r="K855" s="178">
        <v>19833.6</v>
      </c>
      <c r="L855" s="160"/>
      <c r="M855" s="91" t="s">
        <v>342</v>
      </c>
    </row>
    <row r="856" spans="1:13" ht="51">
      <c r="A856" s="210"/>
      <c r="B856" s="98" t="s">
        <v>616</v>
      </c>
      <c r="C856" s="178"/>
      <c r="D856" s="178"/>
      <c r="E856" s="178"/>
      <c r="F856" s="178"/>
      <c r="G856" s="178"/>
      <c r="H856" s="178"/>
      <c r="I856" s="178"/>
      <c r="J856" s="178"/>
      <c r="K856" s="178"/>
      <c r="L856" s="160"/>
      <c r="M856" s="91"/>
    </row>
    <row r="857" spans="1:13" ht="89.25">
      <c r="A857" s="210"/>
      <c r="B857" s="43" t="s">
        <v>1191</v>
      </c>
      <c r="C857" s="178"/>
      <c r="D857" s="178"/>
      <c r="E857" s="178"/>
      <c r="F857" s="178"/>
      <c r="G857" s="178"/>
      <c r="H857" s="178"/>
      <c r="I857" s="178"/>
      <c r="J857" s="178"/>
      <c r="K857" s="178"/>
      <c r="L857" s="160"/>
      <c r="M857" s="91"/>
    </row>
    <row r="858" spans="1:13" ht="153">
      <c r="A858" s="210">
        <v>42</v>
      </c>
      <c r="B858" s="106" t="s">
        <v>617</v>
      </c>
      <c r="C858" s="178">
        <v>34947.2</v>
      </c>
      <c r="D858" s="178">
        <v>34947.2</v>
      </c>
      <c r="E858" s="178">
        <v>0</v>
      </c>
      <c r="F858" s="178">
        <v>0</v>
      </c>
      <c r="G858" s="178">
        <v>0</v>
      </c>
      <c r="H858" s="178">
        <v>0</v>
      </c>
      <c r="I858" s="178">
        <v>34947.2</v>
      </c>
      <c r="J858" s="178">
        <v>34947.2</v>
      </c>
      <c r="K858" s="178">
        <v>34947.2</v>
      </c>
      <c r="L858" s="160"/>
      <c r="M858" s="91" t="s">
        <v>342</v>
      </c>
    </row>
    <row r="859" spans="1:13" ht="63.75">
      <c r="A859" s="210"/>
      <c r="B859" s="45" t="s">
        <v>1033</v>
      </c>
      <c r="C859" s="178"/>
      <c r="D859" s="178"/>
      <c r="E859" s="178"/>
      <c r="F859" s="178"/>
      <c r="G859" s="178"/>
      <c r="H859" s="178"/>
      <c r="I859" s="178"/>
      <c r="J859" s="178"/>
      <c r="K859" s="178"/>
      <c r="L859" s="160"/>
      <c r="M859" s="92"/>
    </row>
    <row r="860" spans="1:13" ht="140.25">
      <c r="A860" s="210">
        <v>43</v>
      </c>
      <c r="B860" s="107" t="s">
        <v>618</v>
      </c>
      <c r="C860" s="178">
        <v>18342.3</v>
      </c>
      <c r="D860" s="178">
        <v>18342.233</v>
      </c>
      <c r="E860" s="178">
        <v>0</v>
      </c>
      <c r="F860" s="178">
        <v>0</v>
      </c>
      <c r="G860" s="178">
        <v>0</v>
      </c>
      <c r="H860" s="178">
        <v>0</v>
      </c>
      <c r="I860" s="178">
        <v>18342.3</v>
      </c>
      <c r="J860" s="178">
        <v>18342.233</v>
      </c>
      <c r="K860" s="178">
        <v>18342.233</v>
      </c>
      <c r="L860" s="160"/>
      <c r="M860" s="91" t="s">
        <v>309</v>
      </c>
    </row>
    <row r="861" spans="1:13" ht="140.25">
      <c r="A861" s="210">
        <v>44</v>
      </c>
      <c r="B861" s="107" t="s">
        <v>619</v>
      </c>
      <c r="C861" s="178">
        <v>5359.5</v>
      </c>
      <c r="D861" s="178">
        <v>5359.5</v>
      </c>
      <c r="E861" s="178">
        <v>0</v>
      </c>
      <c r="F861" s="178">
        <v>0</v>
      </c>
      <c r="G861" s="178">
        <v>0</v>
      </c>
      <c r="H861" s="178">
        <v>0</v>
      </c>
      <c r="I861" s="178">
        <v>5359.5</v>
      </c>
      <c r="J861" s="178">
        <v>5359.5</v>
      </c>
      <c r="K861" s="178">
        <v>5359.5</v>
      </c>
      <c r="L861" s="160"/>
      <c r="M861" s="91" t="s">
        <v>342</v>
      </c>
    </row>
    <row r="862" spans="1:13" ht="38.25">
      <c r="A862" s="210"/>
      <c r="B862" s="98" t="s">
        <v>620</v>
      </c>
      <c r="C862" s="178"/>
      <c r="D862" s="178"/>
      <c r="E862" s="178"/>
      <c r="F862" s="178"/>
      <c r="G862" s="178"/>
      <c r="H862" s="178"/>
      <c r="I862" s="178"/>
      <c r="J862" s="178"/>
      <c r="K862" s="178"/>
      <c r="L862" s="160"/>
      <c r="M862" s="91"/>
    </row>
    <row r="863" spans="1:13" ht="76.5">
      <c r="A863" s="210"/>
      <c r="B863" s="45" t="s">
        <v>1054</v>
      </c>
      <c r="C863" s="178"/>
      <c r="D863" s="178"/>
      <c r="E863" s="178"/>
      <c r="F863" s="178"/>
      <c r="G863" s="178"/>
      <c r="H863" s="178"/>
      <c r="I863" s="178"/>
      <c r="J863" s="178"/>
      <c r="K863" s="178"/>
      <c r="L863" s="160"/>
      <c r="M863" s="91"/>
    </row>
    <row r="864" spans="1:13" ht="63.75">
      <c r="A864" s="210">
        <v>45</v>
      </c>
      <c r="B864" s="107" t="s">
        <v>621</v>
      </c>
      <c r="C864" s="178">
        <v>4279.5</v>
      </c>
      <c r="D864" s="178">
        <v>4279.5</v>
      </c>
      <c r="E864" s="178">
        <v>0</v>
      </c>
      <c r="F864" s="178">
        <v>0</v>
      </c>
      <c r="G864" s="178">
        <v>0</v>
      </c>
      <c r="H864" s="178">
        <v>0</v>
      </c>
      <c r="I864" s="178">
        <v>4279.5</v>
      </c>
      <c r="J864" s="178">
        <v>4279.5</v>
      </c>
      <c r="K864" s="178">
        <v>4279.5</v>
      </c>
      <c r="L864" s="160"/>
      <c r="M864" s="91" t="s">
        <v>342</v>
      </c>
    </row>
    <row r="865" spans="1:13" ht="51">
      <c r="A865" s="210"/>
      <c r="B865" s="42" t="s">
        <v>622</v>
      </c>
      <c r="C865" s="178"/>
      <c r="D865" s="178"/>
      <c r="E865" s="178"/>
      <c r="F865" s="178"/>
      <c r="G865" s="178"/>
      <c r="H865" s="178"/>
      <c r="I865" s="178"/>
      <c r="J865" s="178"/>
      <c r="K865" s="178"/>
      <c r="L865" s="160"/>
      <c r="M865" s="91"/>
    </row>
    <row r="866" spans="1:13" ht="76.5">
      <c r="A866" s="210"/>
      <c r="B866" s="45" t="s">
        <v>885</v>
      </c>
      <c r="C866" s="174"/>
      <c r="D866" s="178"/>
      <c r="E866" s="178"/>
      <c r="F866" s="178"/>
      <c r="G866" s="178"/>
      <c r="H866" s="178"/>
      <c r="I866" s="174"/>
      <c r="J866" s="178"/>
      <c r="K866" s="178"/>
      <c r="L866" s="160"/>
      <c r="M866" s="92"/>
    </row>
    <row r="867" spans="1:13" ht="76.5">
      <c r="A867" s="210">
        <v>46</v>
      </c>
      <c r="B867" s="107" t="s">
        <v>623</v>
      </c>
      <c r="C867" s="178">
        <v>2100</v>
      </c>
      <c r="D867" s="178">
        <v>2100</v>
      </c>
      <c r="E867" s="178">
        <v>0</v>
      </c>
      <c r="F867" s="178">
        <v>0</v>
      </c>
      <c r="G867" s="178">
        <v>0</v>
      </c>
      <c r="H867" s="178">
        <v>0</v>
      </c>
      <c r="I867" s="178">
        <v>2100</v>
      </c>
      <c r="J867" s="178">
        <v>2100</v>
      </c>
      <c r="K867" s="178">
        <v>2100</v>
      </c>
      <c r="L867" s="160"/>
      <c r="M867" s="91" t="s">
        <v>342</v>
      </c>
    </row>
    <row r="868" spans="1:13" ht="76.5">
      <c r="A868" s="210"/>
      <c r="B868" s="98" t="s">
        <v>624</v>
      </c>
      <c r="C868" s="174"/>
      <c r="D868" s="178"/>
      <c r="E868" s="178"/>
      <c r="F868" s="178"/>
      <c r="G868" s="178"/>
      <c r="H868" s="178"/>
      <c r="I868" s="174"/>
      <c r="J868" s="178"/>
      <c r="K868" s="178"/>
      <c r="L868" s="160"/>
      <c r="M868" s="92"/>
    </row>
    <row r="869" spans="1:13" ht="89.25">
      <c r="A869" s="210"/>
      <c r="B869" s="43" t="s">
        <v>625</v>
      </c>
      <c r="C869" s="178"/>
      <c r="D869" s="178"/>
      <c r="E869" s="178"/>
      <c r="F869" s="178"/>
      <c r="G869" s="178"/>
      <c r="H869" s="178"/>
      <c r="I869" s="178"/>
      <c r="J869" s="178"/>
      <c r="K869" s="178"/>
      <c r="L869" s="160"/>
      <c r="M869" s="91"/>
    </row>
    <row r="870" spans="1:13" ht="127.5">
      <c r="A870" s="210">
        <v>47</v>
      </c>
      <c r="B870" s="107" t="s">
        <v>626</v>
      </c>
      <c r="C870" s="178">
        <v>2820</v>
      </c>
      <c r="D870" s="178">
        <v>2820</v>
      </c>
      <c r="E870" s="178">
        <v>0</v>
      </c>
      <c r="F870" s="178">
        <v>0</v>
      </c>
      <c r="G870" s="178">
        <v>0</v>
      </c>
      <c r="H870" s="178">
        <v>0</v>
      </c>
      <c r="I870" s="178">
        <v>2820</v>
      </c>
      <c r="J870" s="178">
        <v>2820</v>
      </c>
      <c r="K870" s="178">
        <v>2820</v>
      </c>
      <c r="L870" s="160"/>
      <c r="M870" s="91" t="s">
        <v>342</v>
      </c>
    </row>
    <row r="871" spans="1:13" ht="127.5">
      <c r="A871" s="210">
        <v>48</v>
      </c>
      <c r="B871" s="106" t="s">
        <v>627</v>
      </c>
      <c r="C871" s="178">
        <v>1133.2</v>
      </c>
      <c r="D871" s="178">
        <v>1133.136</v>
      </c>
      <c r="E871" s="178">
        <v>0</v>
      </c>
      <c r="F871" s="178">
        <v>0</v>
      </c>
      <c r="G871" s="178">
        <v>0</v>
      </c>
      <c r="H871" s="178">
        <v>0</v>
      </c>
      <c r="I871" s="178">
        <v>1133.2</v>
      </c>
      <c r="J871" s="178">
        <v>1133.136</v>
      </c>
      <c r="K871" s="178">
        <v>1133.136</v>
      </c>
      <c r="L871" s="160"/>
      <c r="M871" s="91" t="s">
        <v>342</v>
      </c>
    </row>
    <row r="872" spans="1:13" ht="127.5">
      <c r="A872" s="210">
        <v>49</v>
      </c>
      <c r="B872" s="107" t="s">
        <v>628</v>
      </c>
      <c r="C872" s="178">
        <v>2253</v>
      </c>
      <c r="D872" s="178">
        <v>2253</v>
      </c>
      <c r="E872" s="178">
        <v>0</v>
      </c>
      <c r="F872" s="178">
        <v>0</v>
      </c>
      <c r="G872" s="178">
        <v>0</v>
      </c>
      <c r="H872" s="178">
        <v>0</v>
      </c>
      <c r="I872" s="178">
        <v>2253</v>
      </c>
      <c r="J872" s="178">
        <v>2253</v>
      </c>
      <c r="K872" s="178">
        <v>2253</v>
      </c>
      <c r="L872" s="160"/>
      <c r="M872" s="91" t="s">
        <v>342</v>
      </c>
    </row>
    <row r="873" spans="1:13" ht="51">
      <c r="A873" s="210"/>
      <c r="B873" s="98" t="s">
        <v>629</v>
      </c>
      <c r="C873" s="178"/>
      <c r="D873" s="178"/>
      <c r="E873" s="178"/>
      <c r="F873" s="178"/>
      <c r="G873" s="178"/>
      <c r="H873" s="178"/>
      <c r="I873" s="178"/>
      <c r="J873" s="178"/>
      <c r="K873" s="178"/>
      <c r="L873" s="160"/>
      <c r="M873" s="91"/>
    </row>
    <row r="874" spans="1:13" ht="76.5">
      <c r="A874" s="210"/>
      <c r="B874" s="43" t="s">
        <v>1223</v>
      </c>
      <c r="C874" s="178"/>
      <c r="D874" s="178"/>
      <c r="E874" s="178"/>
      <c r="F874" s="178"/>
      <c r="G874" s="178"/>
      <c r="H874" s="178"/>
      <c r="I874" s="178"/>
      <c r="J874" s="178"/>
      <c r="K874" s="178"/>
      <c r="L874" s="160"/>
      <c r="M874" s="91"/>
    </row>
    <row r="875" spans="1:13" ht="89.25">
      <c r="A875" s="210">
        <v>50</v>
      </c>
      <c r="B875" s="106" t="s">
        <v>630</v>
      </c>
      <c r="C875" s="178">
        <v>1850</v>
      </c>
      <c r="D875" s="178">
        <v>1244.67</v>
      </c>
      <c r="E875" s="178">
        <v>0</v>
      </c>
      <c r="F875" s="178">
        <v>0</v>
      </c>
      <c r="G875" s="178">
        <v>0</v>
      </c>
      <c r="H875" s="178">
        <v>0</v>
      </c>
      <c r="I875" s="178">
        <v>1850</v>
      </c>
      <c r="J875" s="178">
        <v>1244.67</v>
      </c>
      <c r="K875" s="178">
        <v>1244.67</v>
      </c>
      <c r="L875" s="160"/>
      <c r="M875" s="91" t="s">
        <v>527</v>
      </c>
    </row>
    <row r="876" spans="1:13" ht="89.25">
      <c r="A876" s="210"/>
      <c r="B876" s="45" t="s">
        <v>0</v>
      </c>
      <c r="C876" s="178"/>
      <c r="D876" s="178"/>
      <c r="E876" s="178"/>
      <c r="F876" s="178"/>
      <c r="G876" s="178"/>
      <c r="H876" s="178"/>
      <c r="I876" s="178"/>
      <c r="J876" s="178"/>
      <c r="K876" s="178"/>
      <c r="L876" s="160"/>
      <c r="M876" s="91"/>
    </row>
    <row r="877" spans="1:13" ht="102">
      <c r="A877" s="210">
        <v>51</v>
      </c>
      <c r="B877" s="107" t="s">
        <v>1</v>
      </c>
      <c r="C877" s="178">
        <v>3783.2</v>
      </c>
      <c r="D877" s="178">
        <v>3783.119</v>
      </c>
      <c r="E877" s="178">
        <v>0</v>
      </c>
      <c r="F877" s="178">
        <v>0</v>
      </c>
      <c r="G877" s="178">
        <v>0</v>
      </c>
      <c r="H877" s="178">
        <v>0</v>
      </c>
      <c r="I877" s="178">
        <v>3783.2</v>
      </c>
      <c r="J877" s="178">
        <v>3783.119</v>
      </c>
      <c r="K877" s="178">
        <v>3783.119</v>
      </c>
      <c r="L877" s="160"/>
      <c r="M877" s="91" t="s">
        <v>576</v>
      </c>
    </row>
    <row r="878" spans="1:13" ht="102">
      <c r="A878" s="210">
        <v>52</v>
      </c>
      <c r="B878" s="106" t="s">
        <v>2</v>
      </c>
      <c r="C878" s="178">
        <v>800.1</v>
      </c>
      <c r="D878" s="178">
        <v>800.063</v>
      </c>
      <c r="E878" s="178">
        <v>0</v>
      </c>
      <c r="F878" s="178">
        <v>0</v>
      </c>
      <c r="G878" s="178">
        <v>0</v>
      </c>
      <c r="H878" s="178">
        <v>0</v>
      </c>
      <c r="I878" s="178">
        <v>800.1</v>
      </c>
      <c r="J878" s="178">
        <v>800.063</v>
      </c>
      <c r="K878" s="178">
        <v>800.063</v>
      </c>
      <c r="L878" s="160"/>
      <c r="M878" s="91" t="s">
        <v>576</v>
      </c>
    </row>
    <row r="879" spans="1:13" ht="63.75">
      <c r="A879" s="210"/>
      <c r="B879" s="45" t="s">
        <v>1263</v>
      </c>
      <c r="C879" s="178"/>
      <c r="D879" s="178"/>
      <c r="E879" s="178"/>
      <c r="F879" s="178"/>
      <c r="G879" s="178"/>
      <c r="H879" s="178"/>
      <c r="I879" s="178"/>
      <c r="J879" s="178"/>
      <c r="K879" s="178"/>
      <c r="L879" s="160"/>
      <c r="M879" s="91"/>
    </row>
    <row r="880" spans="1:13" ht="63.75">
      <c r="A880" s="210">
        <v>53</v>
      </c>
      <c r="B880" s="107" t="s">
        <v>631</v>
      </c>
      <c r="C880" s="178">
        <v>2502.7</v>
      </c>
      <c r="D880" s="178">
        <v>224.485</v>
      </c>
      <c r="E880" s="178">
        <v>0</v>
      </c>
      <c r="F880" s="178">
        <v>0</v>
      </c>
      <c r="G880" s="178">
        <v>0</v>
      </c>
      <c r="H880" s="178">
        <v>0</v>
      </c>
      <c r="I880" s="178">
        <v>2502.7</v>
      </c>
      <c r="J880" s="178">
        <v>224.485</v>
      </c>
      <c r="K880" s="178">
        <v>224.485</v>
      </c>
      <c r="L880" s="160"/>
      <c r="M880" s="91" t="s">
        <v>578</v>
      </c>
    </row>
    <row r="881" spans="1:13" ht="63.75">
      <c r="A881" s="210">
        <v>54</v>
      </c>
      <c r="B881" s="106" t="s">
        <v>632</v>
      </c>
      <c r="C881" s="178">
        <v>3266.3</v>
      </c>
      <c r="D881" s="178">
        <v>3266.248</v>
      </c>
      <c r="E881" s="178">
        <v>0</v>
      </c>
      <c r="F881" s="178">
        <v>0</v>
      </c>
      <c r="G881" s="178">
        <v>0</v>
      </c>
      <c r="H881" s="178">
        <v>0</v>
      </c>
      <c r="I881" s="178">
        <v>3266.3</v>
      </c>
      <c r="J881" s="178">
        <v>3266.248</v>
      </c>
      <c r="K881" s="178">
        <v>3266.248</v>
      </c>
      <c r="L881" s="160"/>
      <c r="M881" s="91" t="s">
        <v>579</v>
      </c>
    </row>
    <row r="882" spans="1:13" ht="76.5">
      <c r="A882" s="210"/>
      <c r="B882" s="45" t="s">
        <v>1616</v>
      </c>
      <c r="C882" s="178"/>
      <c r="D882" s="178"/>
      <c r="E882" s="178"/>
      <c r="F882" s="178"/>
      <c r="G882" s="178"/>
      <c r="H882" s="178"/>
      <c r="I882" s="178"/>
      <c r="J882" s="178"/>
      <c r="K882" s="178"/>
      <c r="L882" s="160"/>
      <c r="M882" s="91"/>
    </row>
    <row r="883" spans="1:13" ht="51">
      <c r="A883" s="210"/>
      <c r="B883" s="98" t="s">
        <v>633</v>
      </c>
      <c r="C883" s="178"/>
      <c r="D883" s="178"/>
      <c r="E883" s="178"/>
      <c r="F883" s="178"/>
      <c r="G883" s="178"/>
      <c r="H883" s="178"/>
      <c r="I883" s="178"/>
      <c r="J883" s="178"/>
      <c r="K883" s="178"/>
      <c r="L883" s="160"/>
      <c r="M883" s="91"/>
    </row>
    <row r="884" spans="1:13" ht="102">
      <c r="A884" s="210">
        <v>55</v>
      </c>
      <c r="B884" s="106" t="s">
        <v>634</v>
      </c>
      <c r="C884" s="178">
        <v>60814.8</v>
      </c>
      <c r="D884" s="178">
        <v>60759.5</v>
      </c>
      <c r="E884" s="178">
        <v>0</v>
      </c>
      <c r="F884" s="178">
        <v>0</v>
      </c>
      <c r="G884" s="178">
        <v>0</v>
      </c>
      <c r="H884" s="178">
        <v>0</v>
      </c>
      <c r="I884" s="178">
        <v>60814.8</v>
      </c>
      <c r="J884" s="178">
        <v>60759.5</v>
      </c>
      <c r="K884" s="178">
        <v>60759.5</v>
      </c>
      <c r="L884" s="160"/>
      <c r="M884" s="91" t="s">
        <v>527</v>
      </c>
    </row>
    <row r="885" spans="1:13" ht="114.75">
      <c r="A885" s="210">
        <v>56</v>
      </c>
      <c r="B885" s="106" t="s">
        <v>635</v>
      </c>
      <c r="C885" s="178">
        <v>151569.6</v>
      </c>
      <c r="D885" s="178">
        <v>151507.4</v>
      </c>
      <c r="E885" s="178">
        <v>0</v>
      </c>
      <c r="F885" s="178">
        <v>0</v>
      </c>
      <c r="G885" s="178">
        <v>0</v>
      </c>
      <c r="H885" s="178">
        <v>0</v>
      </c>
      <c r="I885" s="178">
        <v>151569.6</v>
      </c>
      <c r="J885" s="178">
        <v>151507.4</v>
      </c>
      <c r="K885" s="178">
        <v>151507.4</v>
      </c>
      <c r="L885" s="160"/>
      <c r="M885" s="91" t="s">
        <v>527</v>
      </c>
    </row>
    <row r="886" spans="1:13" ht="51">
      <c r="A886" s="210"/>
      <c r="B886" s="45" t="s">
        <v>1633</v>
      </c>
      <c r="C886" s="178"/>
      <c r="D886" s="178"/>
      <c r="E886" s="178"/>
      <c r="F886" s="178"/>
      <c r="G886" s="178"/>
      <c r="H886" s="178"/>
      <c r="I886" s="178"/>
      <c r="J886" s="178"/>
      <c r="K886" s="178"/>
      <c r="L886" s="160"/>
      <c r="M886" s="91"/>
    </row>
    <row r="887" spans="1:13" ht="51">
      <c r="A887" s="210"/>
      <c r="B887" s="98" t="s">
        <v>1611</v>
      </c>
      <c r="C887" s="178"/>
      <c r="D887" s="178"/>
      <c r="E887" s="178"/>
      <c r="F887" s="178"/>
      <c r="G887" s="178"/>
      <c r="H887" s="178"/>
      <c r="I887" s="178"/>
      <c r="J887" s="178"/>
      <c r="K887" s="178"/>
      <c r="L887" s="160"/>
      <c r="M887" s="91"/>
    </row>
    <row r="888" spans="1:13" ht="102">
      <c r="A888" s="210">
        <v>57</v>
      </c>
      <c r="B888" s="45" t="s">
        <v>637</v>
      </c>
      <c r="C888" s="178">
        <v>194062</v>
      </c>
      <c r="D888" s="178">
        <v>190396.362</v>
      </c>
      <c r="E888" s="178">
        <v>0</v>
      </c>
      <c r="F888" s="178">
        <v>0</v>
      </c>
      <c r="G888" s="178">
        <v>0</v>
      </c>
      <c r="H888" s="178">
        <v>0</v>
      </c>
      <c r="I888" s="178">
        <v>194062</v>
      </c>
      <c r="J888" s="178">
        <v>190396.362</v>
      </c>
      <c r="K888" s="178">
        <v>190396.362</v>
      </c>
      <c r="L888" s="160"/>
      <c r="M888" s="91" t="s">
        <v>580</v>
      </c>
    </row>
    <row r="889" spans="1:13" ht="76.5">
      <c r="A889" s="210"/>
      <c r="B889" s="42" t="s">
        <v>638</v>
      </c>
      <c r="C889" s="178"/>
      <c r="D889" s="178"/>
      <c r="E889" s="178"/>
      <c r="F889" s="178"/>
      <c r="G889" s="178"/>
      <c r="H889" s="178"/>
      <c r="I889" s="178"/>
      <c r="J889" s="178"/>
      <c r="K889" s="178"/>
      <c r="L889" s="160"/>
      <c r="M889" s="91"/>
    </row>
    <row r="890" spans="1:13" ht="51">
      <c r="A890" s="210"/>
      <c r="B890" s="42" t="s">
        <v>639</v>
      </c>
      <c r="C890" s="178"/>
      <c r="D890" s="178"/>
      <c r="E890" s="178"/>
      <c r="F890" s="178"/>
      <c r="G890" s="178"/>
      <c r="H890" s="178"/>
      <c r="I890" s="178"/>
      <c r="J890" s="178"/>
      <c r="K890" s="178"/>
      <c r="L890" s="160"/>
      <c r="M890" s="91"/>
    </row>
    <row r="891" spans="1:13" ht="76.5">
      <c r="A891" s="210">
        <v>58</v>
      </c>
      <c r="B891" s="45" t="s">
        <v>640</v>
      </c>
      <c r="C891" s="178">
        <v>144018</v>
      </c>
      <c r="D891" s="178">
        <v>137110.803</v>
      </c>
      <c r="E891" s="178">
        <v>0</v>
      </c>
      <c r="F891" s="178">
        <v>0</v>
      </c>
      <c r="G891" s="178">
        <v>0</v>
      </c>
      <c r="H891" s="178">
        <v>0</v>
      </c>
      <c r="I891" s="178">
        <v>144018</v>
      </c>
      <c r="J891" s="178">
        <v>137110.803</v>
      </c>
      <c r="K891" s="178">
        <v>137110.803</v>
      </c>
      <c r="L891" s="160"/>
      <c r="M891" s="91" t="s">
        <v>581</v>
      </c>
    </row>
    <row r="892" spans="1:13" ht="51">
      <c r="A892" s="210"/>
      <c r="B892" s="42" t="s">
        <v>641</v>
      </c>
      <c r="C892" s="178"/>
      <c r="D892" s="178"/>
      <c r="E892" s="178"/>
      <c r="F892" s="178"/>
      <c r="G892" s="178"/>
      <c r="H892" s="178"/>
      <c r="I892" s="178"/>
      <c r="J892" s="178"/>
      <c r="K892" s="178"/>
      <c r="L892" s="160"/>
      <c r="M892" s="91"/>
    </row>
    <row r="893" spans="1:13" ht="89.25">
      <c r="A893" s="210">
        <v>59</v>
      </c>
      <c r="B893" s="43" t="s">
        <v>642</v>
      </c>
      <c r="C893" s="178">
        <v>16902.6</v>
      </c>
      <c r="D893" s="178">
        <v>16902.54</v>
      </c>
      <c r="E893" s="178">
        <v>0</v>
      </c>
      <c r="F893" s="178">
        <v>0</v>
      </c>
      <c r="G893" s="178">
        <v>0</v>
      </c>
      <c r="H893" s="178">
        <v>0</v>
      </c>
      <c r="I893" s="178">
        <v>16902.6</v>
      </c>
      <c r="J893" s="178">
        <v>16902.54</v>
      </c>
      <c r="K893" s="178">
        <v>16902.54</v>
      </c>
      <c r="L893" s="160"/>
      <c r="M893" s="91" t="s">
        <v>576</v>
      </c>
    </row>
    <row r="894" spans="1:13" ht="51">
      <c r="A894" s="210"/>
      <c r="B894" s="98" t="s">
        <v>643</v>
      </c>
      <c r="C894" s="178"/>
      <c r="D894" s="178"/>
      <c r="E894" s="178"/>
      <c r="F894" s="178"/>
      <c r="G894" s="178"/>
      <c r="H894" s="178"/>
      <c r="I894" s="178"/>
      <c r="J894" s="178"/>
      <c r="K894" s="178"/>
      <c r="L894" s="160"/>
      <c r="M894" s="91"/>
    </row>
    <row r="895" spans="1:13" ht="89.25">
      <c r="A895" s="210">
        <v>60</v>
      </c>
      <c r="B895" s="45" t="s">
        <v>644</v>
      </c>
      <c r="C895" s="178">
        <v>11347</v>
      </c>
      <c r="D895" s="178">
        <v>11346.995</v>
      </c>
      <c r="E895" s="178">
        <v>0</v>
      </c>
      <c r="F895" s="178">
        <v>0</v>
      </c>
      <c r="G895" s="178">
        <v>0</v>
      </c>
      <c r="H895" s="178">
        <v>0</v>
      </c>
      <c r="I895" s="178">
        <v>11347</v>
      </c>
      <c r="J895" s="178">
        <v>11346.995</v>
      </c>
      <c r="K895" s="178">
        <v>11346.995</v>
      </c>
      <c r="L895" s="160"/>
      <c r="M895" s="91" t="s">
        <v>576</v>
      </c>
    </row>
    <row r="896" spans="1:13" ht="89.25">
      <c r="A896" s="210">
        <v>61</v>
      </c>
      <c r="B896" s="43" t="s">
        <v>645</v>
      </c>
      <c r="C896" s="178">
        <v>30289.1</v>
      </c>
      <c r="D896" s="178">
        <v>27556.4</v>
      </c>
      <c r="E896" s="178">
        <v>0</v>
      </c>
      <c r="F896" s="178">
        <v>0</v>
      </c>
      <c r="G896" s="178">
        <v>0</v>
      </c>
      <c r="H896" s="178">
        <v>0</v>
      </c>
      <c r="I896" s="178">
        <v>30289.1</v>
      </c>
      <c r="J896" s="178">
        <v>27556.4</v>
      </c>
      <c r="K896" s="178">
        <v>27556.4</v>
      </c>
      <c r="L896" s="160"/>
      <c r="M896" s="91" t="s">
        <v>576</v>
      </c>
    </row>
    <row r="897" spans="1:13" ht="38.25">
      <c r="A897" s="210"/>
      <c r="B897" s="98" t="s">
        <v>646</v>
      </c>
      <c r="C897" s="178"/>
      <c r="D897" s="178"/>
      <c r="E897" s="178"/>
      <c r="F897" s="178"/>
      <c r="G897" s="178"/>
      <c r="H897" s="178"/>
      <c r="I897" s="178"/>
      <c r="J897" s="178"/>
      <c r="K897" s="178"/>
      <c r="L897" s="160"/>
      <c r="M897" s="91"/>
    </row>
    <row r="898" spans="1:13" ht="63.75">
      <c r="A898" s="210">
        <v>62</v>
      </c>
      <c r="B898" s="43" t="s">
        <v>647</v>
      </c>
      <c r="C898" s="178">
        <v>4414.4</v>
      </c>
      <c r="D898" s="178">
        <v>4414.338</v>
      </c>
      <c r="E898" s="178">
        <v>0</v>
      </c>
      <c r="F898" s="178">
        <v>0</v>
      </c>
      <c r="G898" s="178">
        <v>0</v>
      </c>
      <c r="H898" s="178">
        <v>0</v>
      </c>
      <c r="I898" s="178">
        <v>4414.4</v>
      </c>
      <c r="J898" s="178">
        <v>4414.338</v>
      </c>
      <c r="K898" s="178">
        <v>4414.338</v>
      </c>
      <c r="L898" s="160"/>
      <c r="M898" s="91" t="s">
        <v>342</v>
      </c>
    </row>
    <row r="899" spans="1:13" ht="63.75">
      <c r="A899" s="210">
        <v>63</v>
      </c>
      <c r="B899" s="43" t="s">
        <v>648</v>
      </c>
      <c r="C899" s="178">
        <v>2396.2</v>
      </c>
      <c r="D899" s="178">
        <v>2396.154</v>
      </c>
      <c r="E899" s="178">
        <v>0</v>
      </c>
      <c r="F899" s="178">
        <v>0</v>
      </c>
      <c r="G899" s="178">
        <v>0</v>
      </c>
      <c r="H899" s="178">
        <v>0</v>
      </c>
      <c r="I899" s="178">
        <v>2396.2</v>
      </c>
      <c r="J899" s="178">
        <v>2396.154</v>
      </c>
      <c r="K899" s="178">
        <v>2396.154</v>
      </c>
      <c r="L899" s="160"/>
      <c r="M899" s="91" t="s">
        <v>342</v>
      </c>
    </row>
    <row r="900" spans="1:13" ht="51">
      <c r="A900" s="210"/>
      <c r="B900" s="98" t="s">
        <v>909</v>
      </c>
      <c r="C900" s="178"/>
      <c r="D900" s="178"/>
      <c r="E900" s="178"/>
      <c r="F900" s="178"/>
      <c r="G900" s="178"/>
      <c r="H900" s="178"/>
      <c r="I900" s="178"/>
      <c r="J900" s="178"/>
      <c r="K900" s="178"/>
      <c r="L900" s="160"/>
      <c r="M900" s="91"/>
    </row>
    <row r="901" spans="1:13" ht="63.75">
      <c r="A901" s="210">
        <v>64</v>
      </c>
      <c r="B901" s="43" t="s">
        <v>582</v>
      </c>
      <c r="C901" s="178">
        <v>1700</v>
      </c>
      <c r="D901" s="178">
        <v>1700</v>
      </c>
      <c r="E901" s="178">
        <v>0</v>
      </c>
      <c r="F901" s="178">
        <v>0</v>
      </c>
      <c r="G901" s="178">
        <v>0</v>
      </c>
      <c r="H901" s="178">
        <v>0</v>
      </c>
      <c r="I901" s="178">
        <v>1700</v>
      </c>
      <c r="J901" s="178">
        <v>1700</v>
      </c>
      <c r="K901" s="178">
        <v>1700</v>
      </c>
      <c r="L901" s="160"/>
      <c r="M901" s="91" t="s">
        <v>342</v>
      </c>
    </row>
    <row r="902" spans="1:13" ht="76.5">
      <c r="A902" s="210">
        <v>65</v>
      </c>
      <c r="B902" s="43" t="s">
        <v>649</v>
      </c>
      <c r="C902" s="178">
        <v>2100</v>
      </c>
      <c r="D902" s="178">
        <v>2100</v>
      </c>
      <c r="E902" s="178">
        <v>0</v>
      </c>
      <c r="F902" s="178">
        <v>0</v>
      </c>
      <c r="G902" s="178">
        <v>0</v>
      </c>
      <c r="H902" s="178">
        <v>0</v>
      </c>
      <c r="I902" s="178">
        <v>2100</v>
      </c>
      <c r="J902" s="178">
        <v>2100</v>
      </c>
      <c r="K902" s="178">
        <v>2100</v>
      </c>
      <c r="L902" s="160"/>
      <c r="M902" s="91" t="s">
        <v>342</v>
      </c>
    </row>
    <row r="903" spans="1:13" ht="76.5">
      <c r="A903" s="210">
        <v>66</v>
      </c>
      <c r="B903" s="45" t="s">
        <v>650</v>
      </c>
      <c r="C903" s="178">
        <v>7368</v>
      </c>
      <c r="D903" s="178">
        <v>7367.914</v>
      </c>
      <c r="E903" s="178">
        <v>0</v>
      </c>
      <c r="F903" s="178">
        <v>0</v>
      </c>
      <c r="G903" s="178">
        <v>0</v>
      </c>
      <c r="H903" s="178">
        <v>0</v>
      </c>
      <c r="I903" s="178">
        <v>7368</v>
      </c>
      <c r="J903" s="178">
        <v>7367.914</v>
      </c>
      <c r="K903" s="178">
        <v>7367.914</v>
      </c>
      <c r="L903" s="160"/>
      <c r="M903" s="91" t="s">
        <v>342</v>
      </c>
    </row>
    <row r="904" spans="1:13" ht="76.5">
      <c r="A904" s="210">
        <v>67</v>
      </c>
      <c r="B904" s="43" t="s">
        <v>651</v>
      </c>
      <c r="C904" s="178">
        <v>5328.5</v>
      </c>
      <c r="D904" s="178">
        <v>5328.45</v>
      </c>
      <c r="E904" s="178">
        <v>0</v>
      </c>
      <c r="F904" s="178">
        <v>0</v>
      </c>
      <c r="G904" s="178">
        <v>0</v>
      </c>
      <c r="H904" s="178">
        <v>0</v>
      </c>
      <c r="I904" s="178">
        <v>5328.5</v>
      </c>
      <c r="J904" s="178">
        <v>5328.45</v>
      </c>
      <c r="K904" s="178">
        <v>5328.45</v>
      </c>
      <c r="L904" s="160"/>
      <c r="M904" s="91" t="s">
        <v>342</v>
      </c>
    </row>
    <row r="905" spans="1:13" ht="63.75">
      <c r="A905" s="210">
        <v>68</v>
      </c>
      <c r="B905" s="43" t="s">
        <v>583</v>
      </c>
      <c r="C905" s="178">
        <v>1800</v>
      </c>
      <c r="D905" s="178">
        <v>1800</v>
      </c>
      <c r="E905" s="178">
        <v>0</v>
      </c>
      <c r="F905" s="178">
        <v>0</v>
      </c>
      <c r="G905" s="178">
        <v>0</v>
      </c>
      <c r="H905" s="178">
        <v>0</v>
      </c>
      <c r="I905" s="178">
        <v>1800</v>
      </c>
      <c r="J905" s="178">
        <v>1800</v>
      </c>
      <c r="K905" s="178">
        <v>1800</v>
      </c>
      <c r="L905" s="160"/>
      <c r="M905" s="91" t="s">
        <v>342</v>
      </c>
    </row>
    <row r="906" spans="1:13" ht="102">
      <c r="A906" s="210">
        <v>69</v>
      </c>
      <c r="B906" s="45" t="s">
        <v>652</v>
      </c>
      <c r="C906" s="178">
        <v>1800</v>
      </c>
      <c r="D906" s="178">
        <v>1800</v>
      </c>
      <c r="E906" s="178">
        <v>0</v>
      </c>
      <c r="F906" s="178">
        <v>0</v>
      </c>
      <c r="G906" s="178">
        <v>0</v>
      </c>
      <c r="H906" s="178">
        <v>0</v>
      </c>
      <c r="I906" s="178">
        <v>1800</v>
      </c>
      <c r="J906" s="178">
        <v>1800</v>
      </c>
      <c r="K906" s="178">
        <v>1800</v>
      </c>
      <c r="L906" s="160"/>
      <c r="M906" s="92" t="s">
        <v>342</v>
      </c>
    </row>
    <row r="907" spans="1:13" ht="89.25">
      <c r="A907" s="210">
        <v>70</v>
      </c>
      <c r="B907" s="43" t="s">
        <v>653</v>
      </c>
      <c r="C907" s="178">
        <v>24378</v>
      </c>
      <c r="D907" s="178">
        <v>24378</v>
      </c>
      <c r="E907" s="178">
        <v>0</v>
      </c>
      <c r="F907" s="178">
        <v>0</v>
      </c>
      <c r="G907" s="178">
        <v>0</v>
      </c>
      <c r="H907" s="178">
        <v>0</v>
      </c>
      <c r="I907" s="178">
        <v>24378</v>
      </c>
      <c r="J907" s="178">
        <v>24378</v>
      </c>
      <c r="K907" s="178">
        <v>24378</v>
      </c>
      <c r="L907" s="160"/>
      <c r="M907" s="91" t="s">
        <v>342</v>
      </c>
    </row>
    <row r="908" spans="1:13" ht="102">
      <c r="A908" s="210">
        <v>71</v>
      </c>
      <c r="B908" s="43" t="s">
        <v>654</v>
      </c>
      <c r="C908" s="178">
        <v>5089.3</v>
      </c>
      <c r="D908" s="178">
        <v>5089.285</v>
      </c>
      <c r="E908" s="178">
        <v>0</v>
      </c>
      <c r="F908" s="178">
        <v>0</v>
      </c>
      <c r="G908" s="178">
        <v>0</v>
      </c>
      <c r="H908" s="178">
        <v>0</v>
      </c>
      <c r="I908" s="178">
        <v>5089.3</v>
      </c>
      <c r="J908" s="178">
        <v>5089.285</v>
      </c>
      <c r="K908" s="178">
        <v>5089.285</v>
      </c>
      <c r="L908" s="160"/>
      <c r="M908" s="91" t="s">
        <v>342</v>
      </c>
    </row>
    <row r="909" spans="1:13" ht="76.5">
      <c r="A909" s="210"/>
      <c r="B909" s="98" t="s">
        <v>655</v>
      </c>
      <c r="C909" s="178"/>
      <c r="D909" s="178"/>
      <c r="E909" s="178"/>
      <c r="F909" s="178"/>
      <c r="G909" s="178"/>
      <c r="H909" s="178"/>
      <c r="I909" s="178"/>
      <c r="J909" s="178"/>
      <c r="K909" s="178"/>
      <c r="L909" s="160"/>
      <c r="M909" s="91"/>
    </row>
    <row r="910" spans="1:13" ht="89.25">
      <c r="A910" s="210"/>
      <c r="B910" s="98" t="s">
        <v>656</v>
      </c>
      <c r="C910" s="178"/>
      <c r="D910" s="178"/>
      <c r="E910" s="178"/>
      <c r="F910" s="178"/>
      <c r="G910" s="178"/>
      <c r="H910" s="178"/>
      <c r="I910" s="178"/>
      <c r="J910" s="178"/>
      <c r="K910" s="178"/>
      <c r="L910" s="160"/>
      <c r="M910" s="92"/>
    </row>
    <row r="911" spans="1:13" ht="153">
      <c r="A911" s="210">
        <v>72</v>
      </c>
      <c r="B911" s="45" t="s">
        <v>3</v>
      </c>
      <c r="C911" s="178">
        <v>8185.4</v>
      </c>
      <c r="D911" s="178">
        <v>5745.043</v>
      </c>
      <c r="E911" s="178">
        <v>0</v>
      </c>
      <c r="F911" s="178">
        <v>0</v>
      </c>
      <c r="G911" s="178">
        <v>0</v>
      </c>
      <c r="H911" s="178">
        <v>0</v>
      </c>
      <c r="I911" s="178">
        <v>8185.4</v>
      </c>
      <c r="J911" s="178">
        <v>5745.043</v>
      </c>
      <c r="K911" s="178">
        <v>5745.043</v>
      </c>
      <c r="L911" s="160"/>
      <c r="M911" s="92" t="s">
        <v>527</v>
      </c>
    </row>
    <row r="912" spans="1:13" ht="76.5">
      <c r="A912" s="210"/>
      <c r="B912" s="42" t="s">
        <v>4</v>
      </c>
      <c r="C912" s="178"/>
      <c r="D912" s="178"/>
      <c r="E912" s="178"/>
      <c r="F912" s="178"/>
      <c r="G912" s="178"/>
      <c r="H912" s="178"/>
      <c r="I912" s="178"/>
      <c r="J912" s="178"/>
      <c r="K912" s="178"/>
      <c r="L912" s="160"/>
      <c r="M912" s="91"/>
    </row>
    <row r="913" spans="1:13" ht="63.75">
      <c r="A913" s="210"/>
      <c r="B913" s="42" t="s">
        <v>5</v>
      </c>
      <c r="C913" s="178"/>
      <c r="D913" s="178"/>
      <c r="E913" s="178"/>
      <c r="F913" s="178"/>
      <c r="G913" s="178"/>
      <c r="H913" s="178"/>
      <c r="I913" s="178"/>
      <c r="J913" s="178"/>
      <c r="K913" s="178"/>
      <c r="L913" s="160"/>
      <c r="M913" s="91"/>
    </row>
    <row r="914" spans="1:13" ht="63.75">
      <c r="A914" s="210">
        <v>73</v>
      </c>
      <c r="B914" s="45" t="s">
        <v>657</v>
      </c>
      <c r="C914" s="178">
        <v>9647.3</v>
      </c>
      <c r="D914" s="178">
        <v>9647.212</v>
      </c>
      <c r="E914" s="178">
        <v>0</v>
      </c>
      <c r="F914" s="178">
        <v>0</v>
      </c>
      <c r="G914" s="178">
        <v>0</v>
      </c>
      <c r="H914" s="178">
        <v>0</v>
      </c>
      <c r="I914" s="178">
        <v>9647.3</v>
      </c>
      <c r="J914" s="178">
        <v>9647.212</v>
      </c>
      <c r="K914" s="178">
        <v>9647.212</v>
      </c>
      <c r="L914" s="160"/>
      <c r="M914" s="91" t="s">
        <v>576</v>
      </c>
    </row>
    <row r="915" spans="1:13" ht="63.75">
      <c r="A915" s="210">
        <v>74</v>
      </c>
      <c r="B915" s="43" t="s">
        <v>658</v>
      </c>
      <c r="C915" s="178">
        <v>12395.6</v>
      </c>
      <c r="D915" s="178">
        <v>12395.539</v>
      </c>
      <c r="E915" s="178">
        <v>0</v>
      </c>
      <c r="F915" s="178">
        <v>0</v>
      </c>
      <c r="G915" s="178">
        <v>0</v>
      </c>
      <c r="H915" s="178">
        <v>0</v>
      </c>
      <c r="I915" s="178">
        <v>12395.6</v>
      </c>
      <c r="J915" s="178">
        <v>12395.539</v>
      </c>
      <c r="K915" s="178">
        <v>12395.539</v>
      </c>
      <c r="L915" s="160"/>
      <c r="M915" s="91" t="s">
        <v>576</v>
      </c>
    </row>
    <row r="916" spans="1:13" ht="51">
      <c r="A916" s="210"/>
      <c r="B916" s="98" t="s">
        <v>659</v>
      </c>
      <c r="C916" s="178"/>
      <c r="D916" s="178"/>
      <c r="E916" s="178"/>
      <c r="F916" s="178"/>
      <c r="G916" s="178"/>
      <c r="H916" s="178"/>
      <c r="I916" s="178"/>
      <c r="J916" s="178"/>
      <c r="K916" s="178"/>
      <c r="L916" s="160"/>
      <c r="M916" s="91"/>
    </row>
    <row r="917" spans="1:13" ht="76.5">
      <c r="A917" s="210">
        <v>75</v>
      </c>
      <c r="B917" s="43" t="s">
        <v>660</v>
      </c>
      <c r="C917" s="178">
        <v>15409.7</v>
      </c>
      <c r="D917" s="178">
        <v>15409.629</v>
      </c>
      <c r="E917" s="178">
        <v>0</v>
      </c>
      <c r="F917" s="178">
        <v>0</v>
      </c>
      <c r="G917" s="178">
        <v>0</v>
      </c>
      <c r="H917" s="178">
        <v>0</v>
      </c>
      <c r="I917" s="178">
        <v>15409.7</v>
      </c>
      <c r="J917" s="178">
        <v>15409.629</v>
      </c>
      <c r="K917" s="178">
        <v>15409.629</v>
      </c>
      <c r="L917" s="160"/>
      <c r="M917" s="91" t="s">
        <v>576</v>
      </c>
    </row>
    <row r="918" spans="1:13" ht="63.75">
      <c r="A918" s="210"/>
      <c r="B918" s="98" t="s">
        <v>1026</v>
      </c>
      <c r="C918" s="178"/>
      <c r="D918" s="178"/>
      <c r="E918" s="178"/>
      <c r="F918" s="178"/>
      <c r="G918" s="178"/>
      <c r="H918" s="178"/>
      <c r="I918" s="178"/>
      <c r="J918" s="178"/>
      <c r="K918" s="178"/>
      <c r="L918" s="160"/>
      <c r="M918" s="91"/>
    </row>
    <row r="919" spans="1:13" ht="38.25">
      <c r="A919" s="210"/>
      <c r="B919" s="42" t="s">
        <v>661</v>
      </c>
      <c r="C919" s="178"/>
      <c r="D919" s="178"/>
      <c r="E919" s="178"/>
      <c r="F919" s="178"/>
      <c r="G919" s="178"/>
      <c r="H919" s="178"/>
      <c r="I919" s="178"/>
      <c r="J919" s="178"/>
      <c r="K919" s="178"/>
      <c r="L919" s="160"/>
      <c r="M919" s="91"/>
    </row>
    <row r="920" spans="1:13" ht="63.75">
      <c r="A920" s="210">
        <v>76</v>
      </c>
      <c r="B920" s="45" t="s">
        <v>662</v>
      </c>
      <c r="C920" s="178">
        <v>7541.4</v>
      </c>
      <c r="D920" s="178">
        <v>6506.791</v>
      </c>
      <c r="E920" s="178">
        <v>0</v>
      </c>
      <c r="F920" s="178">
        <v>0</v>
      </c>
      <c r="G920" s="178">
        <v>0</v>
      </c>
      <c r="H920" s="178">
        <v>0</v>
      </c>
      <c r="I920" s="178">
        <v>7541.4</v>
      </c>
      <c r="J920" s="178">
        <v>6506.791</v>
      </c>
      <c r="K920" s="178">
        <v>6506.791</v>
      </c>
      <c r="L920" s="160"/>
      <c r="M920" s="91" t="s">
        <v>576</v>
      </c>
    </row>
    <row r="921" spans="1:13" ht="63.75">
      <c r="A921" s="210"/>
      <c r="B921" s="98" t="s">
        <v>1674</v>
      </c>
      <c r="C921" s="178"/>
      <c r="D921" s="178"/>
      <c r="E921" s="178"/>
      <c r="F921" s="178"/>
      <c r="G921" s="178"/>
      <c r="H921" s="178"/>
      <c r="I921" s="178"/>
      <c r="J921" s="178"/>
      <c r="K921" s="178"/>
      <c r="L921" s="160"/>
      <c r="M921" s="91"/>
    </row>
    <row r="922" spans="1:13" ht="51">
      <c r="A922" s="210"/>
      <c r="B922" s="42" t="s">
        <v>8</v>
      </c>
      <c r="C922" s="178"/>
      <c r="D922" s="178"/>
      <c r="E922" s="178"/>
      <c r="F922" s="178"/>
      <c r="G922" s="178"/>
      <c r="H922" s="178"/>
      <c r="I922" s="178"/>
      <c r="J922" s="178"/>
      <c r="K922" s="178"/>
      <c r="L922" s="160"/>
      <c r="M922" s="91"/>
    </row>
    <row r="923" spans="1:13" ht="63.75">
      <c r="A923" s="210">
        <v>77</v>
      </c>
      <c r="B923" s="43" t="s">
        <v>663</v>
      </c>
      <c r="C923" s="178">
        <v>28729.6</v>
      </c>
      <c r="D923" s="178">
        <v>14364.708</v>
      </c>
      <c r="E923" s="178">
        <v>0</v>
      </c>
      <c r="F923" s="178">
        <v>0</v>
      </c>
      <c r="G923" s="178">
        <v>0</v>
      </c>
      <c r="H923" s="178">
        <v>0</v>
      </c>
      <c r="I923" s="178">
        <v>28729.6</v>
      </c>
      <c r="J923" s="178">
        <v>14364.708</v>
      </c>
      <c r="K923" s="178">
        <v>14364.708</v>
      </c>
      <c r="L923" s="160"/>
      <c r="M923" s="91" t="s">
        <v>527</v>
      </c>
    </row>
    <row r="924" spans="1:13" ht="63.75">
      <c r="A924" s="210"/>
      <c r="B924" s="98" t="s">
        <v>1033</v>
      </c>
      <c r="C924" s="174"/>
      <c r="D924" s="178"/>
      <c r="E924" s="178"/>
      <c r="F924" s="178"/>
      <c r="G924" s="178"/>
      <c r="H924" s="178"/>
      <c r="I924" s="174"/>
      <c r="J924" s="178"/>
      <c r="K924" s="178"/>
      <c r="L924" s="160"/>
      <c r="M924" s="92"/>
    </row>
    <row r="925" spans="1:13" ht="89.25">
      <c r="A925" s="210"/>
      <c r="B925" s="98" t="s">
        <v>6</v>
      </c>
      <c r="C925" s="174"/>
      <c r="D925" s="178"/>
      <c r="E925" s="178"/>
      <c r="F925" s="178"/>
      <c r="G925" s="178"/>
      <c r="H925" s="178"/>
      <c r="I925" s="174"/>
      <c r="J925" s="178"/>
      <c r="K925" s="178"/>
      <c r="L925" s="160"/>
      <c r="M925" s="92"/>
    </row>
    <row r="926" spans="1:13" ht="114.75">
      <c r="A926" s="210">
        <v>78</v>
      </c>
      <c r="B926" s="43" t="s">
        <v>7</v>
      </c>
      <c r="C926" s="178">
        <v>1641.6</v>
      </c>
      <c r="D926" s="178">
        <v>1641.6</v>
      </c>
      <c r="E926" s="178">
        <v>0</v>
      </c>
      <c r="F926" s="178">
        <v>0</v>
      </c>
      <c r="G926" s="178">
        <v>0</v>
      </c>
      <c r="H926" s="178">
        <v>0</v>
      </c>
      <c r="I926" s="178">
        <v>1641.6</v>
      </c>
      <c r="J926" s="178">
        <v>1641.6</v>
      </c>
      <c r="K926" s="178">
        <v>1641.6</v>
      </c>
      <c r="L926" s="160"/>
      <c r="M926" s="91" t="s">
        <v>310</v>
      </c>
    </row>
    <row r="927" spans="1:13" ht="76.5">
      <c r="A927" s="210"/>
      <c r="B927" s="42" t="s">
        <v>1666</v>
      </c>
      <c r="C927" s="178"/>
      <c r="D927" s="178"/>
      <c r="E927" s="178"/>
      <c r="F927" s="178"/>
      <c r="G927" s="178"/>
      <c r="H927" s="178"/>
      <c r="I927" s="178"/>
      <c r="J927" s="178"/>
      <c r="K927" s="178"/>
      <c r="L927" s="160"/>
      <c r="M927" s="91"/>
    </row>
    <row r="928" spans="1:13" ht="51">
      <c r="A928" s="210"/>
      <c r="B928" s="98" t="s">
        <v>664</v>
      </c>
      <c r="C928" s="178"/>
      <c r="D928" s="178"/>
      <c r="E928" s="178"/>
      <c r="F928" s="178"/>
      <c r="G928" s="178"/>
      <c r="H928" s="178"/>
      <c r="I928" s="178"/>
      <c r="J928" s="178"/>
      <c r="K928" s="178"/>
      <c r="L928" s="160"/>
      <c r="M928" s="91"/>
    </row>
    <row r="929" spans="1:13" ht="76.5">
      <c r="A929" s="210">
        <v>79</v>
      </c>
      <c r="B929" s="45" t="s">
        <v>665</v>
      </c>
      <c r="C929" s="178">
        <v>4654.6</v>
      </c>
      <c r="D929" s="178">
        <v>4514.225</v>
      </c>
      <c r="E929" s="178">
        <v>0</v>
      </c>
      <c r="F929" s="178">
        <v>0</v>
      </c>
      <c r="G929" s="178">
        <v>0</v>
      </c>
      <c r="H929" s="178">
        <v>0</v>
      </c>
      <c r="I929" s="178">
        <v>4654.6</v>
      </c>
      <c r="J929" s="178">
        <v>4514.225</v>
      </c>
      <c r="K929" s="178">
        <v>4514.225</v>
      </c>
      <c r="L929" s="160"/>
      <c r="M929" s="91" t="s">
        <v>310</v>
      </c>
    </row>
    <row r="930" spans="1:13" ht="76.5">
      <c r="A930" s="210">
        <v>80</v>
      </c>
      <c r="B930" s="45" t="s">
        <v>666</v>
      </c>
      <c r="C930" s="178">
        <v>4583.6</v>
      </c>
      <c r="D930" s="178">
        <v>4583.533</v>
      </c>
      <c r="E930" s="178">
        <v>0</v>
      </c>
      <c r="F930" s="178">
        <v>0</v>
      </c>
      <c r="G930" s="178">
        <v>0</v>
      </c>
      <c r="H930" s="178">
        <v>0</v>
      </c>
      <c r="I930" s="178">
        <v>4583.6</v>
      </c>
      <c r="J930" s="178">
        <v>4583.533</v>
      </c>
      <c r="K930" s="178">
        <v>4583.533</v>
      </c>
      <c r="L930" s="160"/>
      <c r="M930" s="91" t="s">
        <v>579</v>
      </c>
    </row>
    <row r="931" spans="1:13" ht="76.5">
      <c r="A931" s="210">
        <v>81</v>
      </c>
      <c r="B931" s="45" t="s">
        <v>667</v>
      </c>
      <c r="C931" s="178">
        <v>3008</v>
      </c>
      <c r="D931" s="178">
        <v>3007.918</v>
      </c>
      <c r="E931" s="178">
        <v>0</v>
      </c>
      <c r="F931" s="178">
        <v>0</v>
      </c>
      <c r="G931" s="178">
        <v>0</v>
      </c>
      <c r="H931" s="178">
        <v>0</v>
      </c>
      <c r="I931" s="178">
        <v>3008</v>
      </c>
      <c r="J931" s="178">
        <v>3007.918</v>
      </c>
      <c r="K931" s="178">
        <v>3007.918</v>
      </c>
      <c r="L931" s="160"/>
      <c r="M931" s="91" t="s">
        <v>579</v>
      </c>
    </row>
    <row r="932" spans="1:13" ht="76.5">
      <c r="A932" s="210">
        <v>82</v>
      </c>
      <c r="B932" s="43" t="s">
        <v>584</v>
      </c>
      <c r="C932" s="178">
        <v>5000</v>
      </c>
      <c r="D932" s="178">
        <v>5000</v>
      </c>
      <c r="E932" s="178">
        <v>0</v>
      </c>
      <c r="F932" s="178">
        <v>0</v>
      </c>
      <c r="G932" s="178">
        <v>0</v>
      </c>
      <c r="H932" s="178">
        <v>0</v>
      </c>
      <c r="I932" s="178">
        <v>5000</v>
      </c>
      <c r="J932" s="178">
        <v>5000</v>
      </c>
      <c r="K932" s="178">
        <v>5000</v>
      </c>
      <c r="L932" s="160"/>
      <c r="M932" s="91" t="s">
        <v>342</v>
      </c>
    </row>
    <row r="933" spans="1:13" ht="76.5">
      <c r="A933" s="210"/>
      <c r="B933" s="98" t="s">
        <v>1191</v>
      </c>
      <c r="C933" s="178"/>
      <c r="D933" s="178"/>
      <c r="E933" s="178"/>
      <c r="F933" s="178"/>
      <c r="G933" s="178"/>
      <c r="H933" s="178"/>
      <c r="I933" s="178"/>
      <c r="J933" s="178"/>
      <c r="K933" s="178"/>
      <c r="L933" s="160"/>
      <c r="M933" s="91"/>
    </row>
    <row r="934" spans="1:13" ht="51">
      <c r="A934" s="210"/>
      <c r="B934" s="98" t="s">
        <v>668</v>
      </c>
      <c r="C934" s="178"/>
      <c r="D934" s="178"/>
      <c r="E934" s="178"/>
      <c r="F934" s="178"/>
      <c r="G934" s="178"/>
      <c r="H934" s="178"/>
      <c r="I934" s="178"/>
      <c r="J934" s="178"/>
      <c r="K934" s="178"/>
      <c r="L934" s="160"/>
      <c r="M934" s="91"/>
    </row>
    <row r="935" spans="1:13" ht="76.5">
      <c r="A935" s="210">
        <v>83</v>
      </c>
      <c r="B935" s="43" t="s">
        <v>669</v>
      </c>
      <c r="C935" s="178">
        <v>19999.9</v>
      </c>
      <c r="D935" s="178">
        <v>19999.898</v>
      </c>
      <c r="E935" s="178">
        <v>0</v>
      </c>
      <c r="F935" s="178">
        <v>0</v>
      </c>
      <c r="G935" s="178">
        <v>0</v>
      </c>
      <c r="H935" s="178">
        <v>0</v>
      </c>
      <c r="I935" s="178">
        <v>19999.9</v>
      </c>
      <c r="J935" s="178">
        <v>19999.898</v>
      </c>
      <c r="K935" s="178">
        <v>19999.898</v>
      </c>
      <c r="L935" s="160"/>
      <c r="M935" s="91" t="s">
        <v>576</v>
      </c>
    </row>
    <row r="936" spans="1:13" ht="51">
      <c r="A936" s="210"/>
      <c r="B936" s="42" t="s">
        <v>1203</v>
      </c>
      <c r="C936" s="178"/>
      <c r="D936" s="178"/>
      <c r="E936" s="178"/>
      <c r="F936" s="178"/>
      <c r="G936" s="178"/>
      <c r="H936" s="178"/>
      <c r="I936" s="178"/>
      <c r="J936" s="178"/>
      <c r="K936" s="178"/>
      <c r="L936" s="160"/>
      <c r="M936" s="91"/>
    </row>
    <row r="937" spans="1:13" ht="76.5">
      <c r="A937" s="210">
        <v>84</v>
      </c>
      <c r="B937" s="45" t="s">
        <v>670</v>
      </c>
      <c r="C937" s="178">
        <v>19999.3</v>
      </c>
      <c r="D937" s="178">
        <v>19992.217</v>
      </c>
      <c r="E937" s="178">
        <v>0</v>
      </c>
      <c r="F937" s="178">
        <v>0</v>
      </c>
      <c r="G937" s="178">
        <v>0</v>
      </c>
      <c r="H937" s="178">
        <v>0</v>
      </c>
      <c r="I937" s="178">
        <v>19999.3</v>
      </c>
      <c r="J937" s="178">
        <v>19992.217</v>
      </c>
      <c r="K937" s="178">
        <v>19992.217</v>
      </c>
      <c r="L937" s="160"/>
      <c r="M937" s="91" t="s">
        <v>576</v>
      </c>
    </row>
    <row r="938" spans="1:13" ht="51">
      <c r="A938" s="210"/>
      <c r="B938" s="98" t="s">
        <v>1649</v>
      </c>
      <c r="C938" s="178"/>
      <c r="D938" s="178"/>
      <c r="E938" s="178"/>
      <c r="F938" s="178"/>
      <c r="G938" s="178"/>
      <c r="H938" s="178"/>
      <c r="I938" s="178"/>
      <c r="J938" s="178"/>
      <c r="K938" s="178"/>
      <c r="L938" s="160"/>
      <c r="M938" s="91"/>
    </row>
    <row r="939" spans="1:13" ht="114.75">
      <c r="A939" s="210">
        <v>85</v>
      </c>
      <c r="B939" s="45" t="s">
        <v>671</v>
      </c>
      <c r="C939" s="178">
        <v>54308.2</v>
      </c>
      <c r="D939" s="178">
        <v>54277.622</v>
      </c>
      <c r="E939" s="178">
        <v>0</v>
      </c>
      <c r="F939" s="178">
        <v>0</v>
      </c>
      <c r="G939" s="178">
        <v>0</v>
      </c>
      <c r="H939" s="178">
        <v>0</v>
      </c>
      <c r="I939" s="178">
        <v>54308.2</v>
      </c>
      <c r="J939" s="178">
        <v>54277.622</v>
      </c>
      <c r="K939" s="178">
        <v>54277.622</v>
      </c>
      <c r="L939" s="160"/>
      <c r="M939" s="91" t="s">
        <v>576</v>
      </c>
    </row>
    <row r="940" spans="1:13" ht="51">
      <c r="A940" s="210"/>
      <c r="B940" s="42" t="s">
        <v>909</v>
      </c>
      <c r="C940" s="178"/>
      <c r="D940" s="178"/>
      <c r="E940" s="178"/>
      <c r="F940" s="178"/>
      <c r="G940" s="178"/>
      <c r="H940" s="178"/>
      <c r="I940" s="178"/>
      <c r="J940" s="178"/>
      <c r="K940" s="178"/>
      <c r="L940" s="160"/>
      <c r="M940" s="91"/>
    </row>
    <row r="941" spans="1:13" ht="114.75">
      <c r="A941" s="210">
        <v>86</v>
      </c>
      <c r="B941" s="45" t="s">
        <v>672</v>
      </c>
      <c r="C941" s="178">
        <v>23361.8</v>
      </c>
      <c r="D941" s="178">
        <v>23361.779</v>
      </c>
      <c r="E941" s="178">
        <v>0</v>
      </c>
      <c r="F941" s="178">
        <v>0</v>
      </c>
      <c r="G941" s="178">
        <v>0</v>
      </c>
      <c r="H941" s="178">
        <v>0</v>
      </c>
      <c r="I941" s="178">
        <v>23361.8</v>
      </c>
      <c r="J941" s="178">
        <v>23361.779</v>
      </c>
      <c r="K941" s="178">
        <v>23361.779</v>
      </c>
      <c r="L941" s="160"/>
      <c r="M941" s="91" t="s">
        <v>576</v>
      </c>
    </row>
    <row r="942" spans="1:13" ht="114.75">
      <c r="A942" s="210">
        <v>87</v>
      </c>
      <c r="B942" s="43" t="s">
        <v>673</v>
      </c>
      <c r="C942" s="178">
        <v>19577.6</v>
      </c>
      <c r="D942" s="178">
        <v>19577.528</v>
      </c>
      <c r="E942" s="178">
        <v>0</v>
      </c>
      <c r="F942" s="178">
        <v>0</v>
      </c>
      <c r="G942" s="178">
        <v>0</v>
      </c>
      <c r="H942" s="178">
        <v>0</v>
      </c>
      <c r="I942" s="178">
        <v>19577.6</v>
      </c>
      <c r="J942" s="178">
        <v>19577.528</v>
      </c>
      <c r="K942" s="178">
        <v>19577.528</v>
      </c>
      <c r="L942" s="160"/>
      <c r="M942" s="91" t="s">
        <v>576</v>
      </c>
    </row>
    <row r="943" spans="1:13" ht="63.75">
      <c r="A943" s="210"/>
      <c r="B943" s="98" t="s">
        <v>1072</v>
      </c>
      <c r="C943" s="178"/>
      <c r="D943" s="178"/>
      <c r="E943" s="178"/>
      <c r="F943" s="178"/>
      <c r="G943" s="178"/>
      <c r="H943" s="178"/>
      <c r="I943" s="178"/>
      <c r="J943" s="178"/>
      <c r="K943" s="178"/>
      <c r="L943" s="160"/>
      <c r="M943" s="91"/>
    </row>
    <row r="944" spans="1:13" ht="51">
      <c r="A944" s="210"/>
      <c r="B944" s="42" t="s">
        <v>636</v>
      </c>
      <c r="C944" s="178"/>
      <c r="D944" s="178"/>
      <c r="E944" s="178"/>
      <c r="F944" s="178"/>
      <c r="G944" s="178"/>
      <c r="H944" s="178"/>
      <c r="I944" s="178"/>
      <c r="J944" s="178"/>
      <c r="K944" s="178"/>
      <c r="L944" s="160"/>
      <c r="M944" s="91"/>
    </row>
    <row r="945" spans="1:13" ht="63.75">
      <c r="A945" s="210">
        <v>88</v>
      </c>
      <c r="B945" s="43" t="s">
        <v>674</v>
      </c>
      <c r="C945" s="178">
        <v>36411.1</v>
      </c>
      <c r="D945" s="178">
        <v>34931.038</v>
      </c>
      <c r="E945" s="178">
        <v>0</v>
      </c>
      <c r="F945" s="178">
        <v>0</v>
      </c>
      <c r="G945" s="178">
        <v>0</v>
      </c>
      <c r="H945" s="178">
        <v>0</v>
      </c>
      <c r="I945" s="178">
        <v>36411.1</v>
      </c>
      <c r="J945" s="178">
        <v>34931.038</v>
      </c>
      <c r="K945" s="178">
        <v>34931.038</v>
      </c>
      <c r="L945" s="160"/>
      <c r="M945" s="91" t="s">
        <v>585</v>
      </c>
    </row>
    <row r="946" spans="1:13" ht="63.75">
      <c r="A946" s="210">
        <v>89</v>
      </c>
      <c r="B946" s="45" t="s">
        <v>675</v>
      </c>
      <c r="C946" s="178">
        <v>30959.5</v>
      </c>
      <c r="D946" s="178">
        <v>21530.498</v>
      </c>
      <c r="E946" s="178">
        <v>0</v>
      </c>
      <c r="F946" s="178">
        <v>0</v>
      </c>
      <c r="G946" s="178">
        <v>0</v>
      </c>
      <c r="H946" s="178">
        <v>0</v>
      </c>
      <c r="I946" s="178">
        <v>30959.5</v>
      </c>
      <c r="J946" s="178">
        <v>21530.498</v>
      </c>
      <c r="K946" s="178">
        <v>21530.498</v>
      </c>
      <c r="L946" s="160"/>
      <c r="M946" s="91" t="s">
        <v>585</v>
      </c>
    </row>
    <row r="947" spans="1:13" ht="38.25">
      <c r="A947" s="210"/>
      <c r="B947" s="98" t="s">
        <v>908</v>
      </c>
      <c r="C947" s="178"/>
      <c r="D947" s="178"/>
      <c r="E947" s="178"/>
      <c r="F947" s="178"/>
      <c r="G947" s="178"/>
      <c r="H947" s="178"/>
      <c r="I947" s="178"/>
      <c r="J947" s="178"/>
      <c r="K947" s="178"/>
      <c r="L947" s="160"/>
      <c r="M947" s="91"/>
    </row>
    <row r="948" spans="1:13" ht="63.75">
      <c r="A948" s="210"/>
      <c r="B948" s="98" t="s">
        <v>1049</v>
      </c>
      <c r="C948" s="178"/>
      <c r="D948" s="178"/>
      <c r="E948" s="178"/>
      <c r="F948" s="178"/>
      <c r="G948" s="178"/>
      <c r="H948" s="178"/>
      <c r="I948" s="178"/>
      <c r="J948" s="178"/>
      <c r="K948" s="178"/>
      <c r="L948" s="160"/>
      <c r="M948" s="91"/>
    </row>
    <row r="949" spans="1:13" ht="63.75">
      <c r="A949" s="210">
        <v>90</v>
      </c>
      <c r="B949" s="45" t="s">
        <v>586</v>
      </c>
      <c r="C949" s="178">
        <v>5000</v>
      </c>
      <c r="D949" s="178">
        <v>5000</v>
      </c>
      <c r="E949" s="178">
        <v>0</v>
      </c>
      <c r="F949" s="178">
        <v>0</v>
      </c>
      <c r="G949" s="178">
        <v>0</v>
      </c>
      <c r="H949" s="178">
        <v>0</v>
      </c>
      <c r="I949" s="178">
        <v>5000</v>
      </c>
      <c r="J949" s="178">
        <v>5000</v>
      </c>
      <c r="K949" s="178">
        <v>5000</v>
      </c>
      <c r="L949" s="160"/>
      <c r="M949" s="91" t="s">
        <v>342</v>
      </c>
    </row>
    <row r="950" spans="1:13" ht="76.5">
      <c r="A950" s="210"/>
      <c r="B950" s="42" t="s">
        <v>1054</v>
      </c>
      <c r="C950" s="178"/>
      <c r="D950" s="178"/>
      <c r="E950" s="178"/>
      <c r="F950" s="178"/>
      <c r="G950" s="178"/>
      <c r="H950" s="178"/>
      <c r="I950" s="178"/>
      <c r="J950" s="178"/>
      <c r="K950" s="178"/>
      <c r="L950" s="160"/>
      <c r="M950" s="91"/>
    </row>
    <row r="951" spans="1:13" ht="89.25">
      <c r="A951" s="210">
        <v>91</v>
      </c>
      <c r="B951" s="43" t="s">
        <v>587</v>
      </c>
      <c r="C951" s="178">
        <v>3000</v>
      </c>
      <c r="D951" s="178">
        <v>3000</v>
      </c>
      <c r="E951" s="178">
        <v>0</v>
      </c>
      <c r="F951" s="178">
        <v>0</v>
      </c>
      <c r="G951" s="178">
        <v>0</v>
      </c>
      <c r="H951" s="178">
        <v>0</v>
      </c>
      <c r="I951" s="178">
        <v>3000</v>
      </c>
      <c r="J951" s="178">
        <v>3000</v>
      </c>
      <c r="K951" s="178">
        <v>3000</v>
      </c>
      <c r="L951" s="160"/>
      <c r="M951" s="91" t="s">
        <v>342</v>
      </c>
    </row>
    <row r="952" spans="1:13" ht="114.75">
      <c r="A952" s="210">
        <v>92</v>
      </c>
      <c r="B952" s="45" t="s">
        <v>588</v>
      </c>
      <c r="C952" s="178">
        <v>3000</v>
      </c>
      <c r="D952" s="178">
        <v>2394.236</v>
      </c>
      <c r="E952" s="178">
        <v>0</v>
      </c>
      <c r="F952" s="178">
        <v>0</v>
      </c>
      <c r="G952" s="178">
        <v>0</v>
      </c>
      <c r="H952" s="178">
        <v>0</v>
      </c>
      <c r="I952" s="178">
        <v>3000</v>
      </c>
      <c r="J952" s="178">
        <v>2394.236</v>
      </c>
      <c r="K952" s="178">
        <v>2394.236</v>
      </c>
      <c r="L952" s="160"/>
      <c r="M952" s="91" t="s">
        <v>577</v>
      </c>
    </row>
    <row r="953" spans="1:13" ht="102">
      <c r="A953" s="210">
        <v>93</v>
      </c>
      <c r="B953" s="43" t="s">
        <v>589</v>
      </c>
      <c r="C953" s="178">
        <v>3000</v>
      </c>
      <c r="D953" s="178">
        <v>3000</v>
      </c>
      <c r="E953" s="178">
        <v>0</v>
      </c>
      <c r="F953" s="178">
        <v>0</v>
      </c>
      <c r="G953" s="178">
        <v>0</v>
      </c>
      <c r="H953" s="178">
        <v>0</v>
      </c>
      <c r="I953" s="178">
        <v>3000</v>
      </c>
      <c r="J953" s="178">
        <v>3000</v>
      </c>
      <c r="K953" s="178">
        <v>3000</v>
      </c>
      <c r="L953" s="160"/>
      <c r="M953" s="91" t="s">
        <v>342</v>
      </c>
    </row>
    <row r="954" spans="1:13" ht="102">
      <c r="A954" s="210">
        <v>94</v>
      </c>
      <c r="B954" s="45" t="s">
        <v>590</v>
      </c>
      <c r="C954" s="178">
        <v>3000</v>
      </c>
      <c r="D954" s="178">
        <v>3000</v>
      </c>
      <c r="E954" s="178">
        <v>0</v>
      </c>
      <c r="F954" s="178">
        <v>0</v>
      </c>
      <c r="G954" s="178">
        <v>0</v>
      </c>
      <c r="H954" s="178">
        <v>0</v>
      </c>
      <c r="I954" s="178">
        <v>3000</v>
      </c>
      <c r="J954" s="178">
        <v>3000</v>
      </c>
      <c r="K954" s="178">
        <v>3000</v>
      </c>
      <c r="L954" s="160"/>
      <c r="M954" s="91" t="s">
        <v>342</v>
      </c>
    </row>
    <row r="955" spans="1:13" ht="63.75">
      <c r="A955" s="210"/>
      <c r="B955" s="42" t="s">
        <v>815</v>
      </c>
      <c r="C955" s="178"/>
      <c r="D955" s="178"/>
      <c r="E955" s="178"/>
      <c r="F955" s="178"/>
      <c r="G955" s="178"/>
      <c r="H955" s="178"/>
      <c r="I955" s="178"/>
      <c r="J955" s="178"/>
      <c r="K955" s="178"/>
      <c r="L955" s="160"/>
      <c r="M955" s="91"/>
    </row>
    <row r="956" spans="1:13" ht="51">
      <c r="A956" s="210"/>
      <c r="B956" s="42" t="s">
        <v>935</v>
      </c>
      <c r="C956" s="178"/>
      <c r="D956" s="178"/>
      <c r="E956" s="178"/>
      <c r="F956" s="178"/>
      <c r="G956" s="178"/>
      <c r="H956" s="178"/>
      <c r="I956" s="178"/>
      <c r="J956" s="178"/>
      <c r="K956" s="178"/>
      <c r="L956" s="160"/>
      <c r="M956" s="91"/>
    </row>
    <row r="957" spans="1:13" ht="63.75">
      <c r="A957" s="210">
        <v>95</v>
      </c>
      <c r="B957" s="45" t="s">
        <v>676</v>
      </c>
      <c r="C957" s="178">
        <v>23377.5</v>
      </c>
      <c r="D957" s="178">
        <v>23217.105</v>
      </c>
      <c r="E957" s="178">
        <v>0</v>
      </c>
      <c r="F957" s="178">
        <v>0</v>
      </c>
      <c r="G957" s="178">
        <v>0</v>
      </c>
      <c r="H957" s="178">
        <v>0</v>
      </c>
      <c r="I957" s="178">
        <v>23377.5</v>
      </c>
      <c r="J957" s="178">
        <v>23217.105</v>
      </c>
      <c r="K957" s="178">
        <v>23217.105</v>
      </c>
      <c r="L957" s="160"/>
      <c r="M957" s="91" t="s">
        <v>527</v>
      </c>
    </row>
    <row r="958" spans="1:13" ht="63.75">
      <c r="A958" s="210">
        <v>96</v>
      </c>
      <c r="B958" s="45" t="s">
        <v>677</v>
      </c>
      <c r="C958" s="178">
        <v>27452.6</v>
      </c>
      <c r="D958" s="178">
        <v>25000</v>
      </c>
      <c r="E958" s="178">
        <v>0</v>
      </c>
      <c r="F958" s="178">
        <v>0</v>
      </c>
      <c r="G958" s="178">
        <v>0</v>
      </c>
      <c r="H958" s="178">
        <v>0</v>
      </c>
      <c r="I958" s="178">
        <v>27452.6</v>
      </c>
      <c r="J958" s="178">
        <v>25000</v>
      </c>
      <c r="K958" s="178">
        <v>25000</v>
      </c>
      <c r="L958" s="160"/>
      <c r="M958" s="91" t="s">
        <v>527</v>
      </c>
    </row>
    <row r="959" spans="1:13" ht="76.5">
      <c r="A959" s="210">
        <v>97</v>
      </c>
      <c r="B959" s="45" t="s">
        <v>678</v>
      </c>
      <c r="C959" s="178">
        <v>31370.5</v>
      </c>
      <c r="D959" s="178">
        <v>31370.5</v>
      </c>
      <c r="E959" s="178">
        <v>0</v>
      </c>
      <c r="F959" s="178">
        <v>0</v>
      </c>
      <c r="G959" s="178">
        <v>0</v>
      </c>
      <c r="H959" s="178">
        <v>0</v>
      </c>
      <c r="I959" s="178">
        <v>31370.5</v>
      </c>
      <c r="J959" s="178">
        <v>31370.5</v>
      </c>
      <c r="K959" s="178">
        <v>31370.5</v>
      </c>
      <c r="L959" s="160"/>
      <c r="M959" s="91" t="s">
        <v>527</v>
      </c>
    </row>
    <row r="960" spans="1:13" ht="76.5">
      <c r="A960" s="210">
        <v>98</v>
      </c>
      <c r="B960" s="45" t="s">
        <v>679</v>
      </c>
      <c r="C960" s="178">
        <v>27301.6</v>
      </c>
      <c r="D960" s="178">
        <v>26817.152</v>
      </c>
      <c r="E960" s="178">
        <v>0</v>
      </c>
      <c r="F960" s="178">
        <v>0</v>
      </c>
      <c r="G960" s="178">
        <v>0</v>
      </c>
      <c r="H960" s="178">
        <v>0</v>
      </c>
      <c r="I960" s="178">
        <v>27301.6</v>
      </c>
      <c r="J960" s="178">
        <v>26817.152</v>
      </c>
      <c r="K960" s="178">
        <v>26817.152</v>
      </c>
      <c r="L960" s="160"/>
      <c r="M960" s="91" t="s">
        <v>527</v>
      </c>
    </row>
    <row r="961" spans="1:13" ht="76.5">
      <c r="A961" s="210"/>
      <c r="B961" s="98" t="s">
        <v>1661</v>
      </c>
      <c r="C961" s="178"/>
      <c r="D961" s="178"/>
      <c r="E961" s="178"/>
      <c r="F961" s="178"/>
      <c r="G961" s="178"/>
      <c r="H961" s="178"/>
      <c r="I961" s="178"/>
      <c r="J961" s="178"/>
      <c r="K961" s="178"/>
      <c r="L961" s="160"/>
      <c r="M961" s="91"/>
    </row>
    <row r="962" spans="1:13" ht="76.5">
      <c r="A962" s="210">
        <v>99</v>
      </c>
      <c r="B962" s="45" t="s">
        <v>680</v>
      </c>
      <c r="C962" s="178">
        <v>3998.8</v>
      </c>
      <c r="D962" s="178">
        <v>3998.701</v>
      </c>
      <c r="E962" s="178">
        <v>0</v>
      </c>
      <c r="F962" s="178">
        <v>0</v>
      </c>
      <c r="G962" s="178">
        <v>0</v>
      </c>
      <c r="H962" s="178">
        <v>0</v>
      </c>
      <c r="I962" s="178">
        <v>3998.8</v>
      </c>
      <c r="J962" s="178">
        <v>3998.701</v>
      </c>
      <c r="K962" s="178">
        <v>3998.701</v>
      </c>
      <c r="L962" s="160"/>
      <c r="M962" s="91" t="s">
        <v>576</v>
      </c>
    </row>
    <row r="963" spans="1:13" ht="51">
      <c r="A963" s="210">
        <v>100</v>
      </c>
      <c r="B963" s="45" t="s">
        <v>681</v>
      </c>
      <c r="C963" s="178">
        <v>2512.8</v>
      </c>
      <c r="D963" s="178">
        <v>2512.793</v>
      </c>
      <c r="E963" s="178">
        <v>0</v>
      </c>
      <c r="F963" s="178">
        <v>0</v>
      </c>
      <c r="G963" s="178">
        <v>0</v>
      </c>
      <c r="H963" s="178">
        <v>0</v>
      </c>
      <c r="I963" s="178">
        <v>2512.8</v>
      </c>
      <c r="J963" s="178">
        <v>2512.793</v>
      </c>
      <c r="K963" s="178">
        <v>2512.793</v>
      </c>
      <c r="L963" s="160"/>
      <c r="M963" s="91" t="s">
        <v>576</v>
      </c>
    </row>
    <row r="964" spans="1:13" ht="63.75">
      <c r="A964" s="210"/>
      <c r="B964" s="98" t="s">
        <v>820</v>
      </c>
      <c r="C964" s="178"/>
      <c r="D964" s="178"/>
      <c r="E964" s="178"/>
      <c r="F964" s="178"/>
      <c r="G964" s="178"/>
      <c r="H964" s="178"/>
      <c r="I964" s="178"/>
      <c r="J964" s="178"/>
      <c r="K964" s="178"/>
      <c r="L964" s="160"/>
      <c r="M964" s="91"/>
    </row>
    <row r="965" spans="1:13" ht="25.5">
      <c r="A965" s="210"/>
      <c r="B965" s="98" t="s">
        <v>682</v>
      </c>
      <c r="C965" s="178"/>
      <c r="D965" s="178"/>
      <c r="E965" s="178"/>
      <c r="F965" s="178"/>
      <c r="G965" s="178"/>
      <c r="H965" s="178"/>
      <c r="I965" s="178"/>
      <c r="J965" s="178"/>
      <c r="K965" s="178"/>
      <c r="L965" s="160"/>
      <c r="M965" s="91"/>
    </row>
    <row r="966" spans="1:13" ht="63.75">
      <c r="A966" s="210">
        <v>101</v>
      </c>
      <c r="B966" s="45" t="s">
        <v>683</v>
      </c>
      <c r="C966" s="178">
        <v>3263.3</v>
      </c>
      <c r="D966" s="178">
        <v>3239.7</v>
      </c>
      <c r="E966" s="178">
        <v>0</v>
      </c>
      <c r="F966" s="178">
        <v>0</v>
      </c>
      <c r="G966" s="178">
        <v>0</v>
      </c>
      <c r="H966" s="178">
        <v>0</v>
      </c>
      <c r="I966" s="178">
        <v>3263.3</v>
      </c>
      <c r="J966" s="178">
        <v>3239.7</v>
      </c>
      <c r="K966" s="178">
        <v>3239.7</v>
      </c>
      <c r="L966" s="193"/>
      <c r="M966" s="91" t="s">
        <v>527</v>
      </c>
    </row>
    <row r="967" spans="1:13" ht="63.75">
      <c r="A967" s="210">
        <v>102</v>
      </c>
      <c r="B967" s="45" t="s">
        <v>684</v>
      </c>
      <c r="C967" s="178">
        <v>2838.3</v>
      </c>
      <c r="D967" s="178">
        <v>2814.7</v>
      </c>
      <c r="E967" s="178">
        <v>0</v>
      </c>
      <c r="F967" s="178">
        <v>0</v>
      </c>
      <c r="G967" s="178">
        <v>0</v>
      </c>
      <c r="H967" s="178">
        <v>0</v>
      </c>
      <c r="I967" s="178">
        <v>2838.3</v>
      </c>
      <c r="J967" s="178">
        <v>2814.7</v>
      </c>
      <c r="K967" s="178">
        <v>2814.7</v>
      </c>
      <c r="L967" s="160"/>
      <c r="M967" s="91" t="s">
        <v>527</v>
      </c>
    </row>
    <row r="968" spans="1:13" ht="63.75">
      <c r="A968" s="210">
        <v>103</v>
      </c>
      <c r="B968" s="45" t="s">
        <v>685</v>
      </c>
      <c r="C968" s="178">
        <v>3287.5</v>
      </c>
      <c r="D968" s="178">
        <v>2113.682</v>
      </c>
      <c r="E968" s="178">
        <v>0</v>
      </c>
      <c r="F968" s="178">
        <v>0</v>
      </c>
      <c r="G968" s="178">
        <v>0</v>
      </c>
      <c r="H968" s="178">
        <v>0</v>
      </c>
      <c r="I968" s="178">
        <v>3287.5</v>
      </c>
      <c r="J968" s="178">
        <v>2113.682</v>
      </c>
      <c r="K968" s="178">
        <v>2113.682</v>
      </c>
      <c r="L968" s="197"/>
      <c r="M968" s="91" t="s">
        <v>527</v>
      </c>
    </row>
    <row r="969" spans="1:13" ht="25.5">
      <c r="A969" s="210"/>
      <c r="B969" s="42" t="s">
        <v>606</v>
      </c>
      <c r="C969" s="178"/>
      <c r="D969" s="178"/>
      <c r="E969" s="178"/>
      <c r="F969" s="178"/>
      <c r="G969" s="178"/>
      <c r="H969" s="178"/>
      <c r="I969" s="178"/>
      <c r="J969" s="178"/>
      <c r="K969" s="178"/>
      <c r="L969" s="197"/>
      <c r="M969" s="91"/>
    </row>
    <row r="970" spans="1:13" ht="76.5">
      <c r="A970" s="210">
        <v>104</v>
      </c>
      <c r="B970" s="45" t="s">
        <v>686</v>
      </c>
      <c r="C970" s="178">
        <v>3828</v>
      </c>
      <c r="D970" s="178">
        <v>3453.066</v>
      </c>
      <c r="E970" s="178">
        <v>0</v>
      </c>
      <c r="F970" s="178">
        <v>0</v>
      </c>
      <c r="G970" s="178">
        <v>0</v>
      </c>
      <c r="H970" s="178">
        <v>0</v>
      </c>
      <c r="I970" s="178">
        <v>3828</v>
      </c>
      <c r="J970" s="178">
        <v>3453.066</v>
      </c>
      <c r="K970" s="178">
        <v>3453.066</v>
      </c>
      <c r="L970" s="198"/>
      <c r="M970" s="91" t="s">
        <v>527</v>
      </c>
    </row>
    <row r="971" spans="1:13" ht="38.25">
      <c r="A971" s="210"/>
      <c r="B971" s="98" t="s">
        <v>687</v>
      </c>
      <c r="C971" s="178"/>
      <c r="D971" s="178"/>
      <c r="E971" s="178"/>
      <c r="F971" s="178"/>
      <c r="G971" s="178"/>
      <c r="H971" s="178"/>
      <c r="I971" s="178"/>
      <c r="J971" s="178"/>
      <c r="K971" s="178"/>
      <c r="L971" s="199"/>
      <c r="M971" s="91"/>
    </row>
    <row r="972" spans="1:13" ht="76.5">
      <c r="A972" s="210">
        <v>105</v>
      </c>
      <c r="B972" s="45" t="s">
        <v>688</v>
      </c>
      <c r="C972" s="178">
        <v>13928.3</v>
      </c>
      <c r="D972" s="178">
        <v>13812.408</v>
      </c>
      <c r="E972" s="178">
        <v>0</v>
      </c>
      <c r="F972" s="178">
        <v>0</v>
      </c>
      <c r="G972" s="178">
        <v>0</v>
      </c>
      <c r="H972" s="178">
        <v>0</v>
      </c>
      <c r="I972" s="178">
        <v>13928.3</v>
      </c>
      <c r="J972" s="178">
        <v>13812.408</v>
      </c>
      <c r="K972" s="178">
        <v>13812.408</v>
      </c>
      <c r="L972" s="200"/>
      <c r="M972" s="91" t="s">
        <v>527</v>
      </c>
    </row>
    <row r="973" spans="1:13" ht="63.75">
      <c r="A973" s="210"/>
      <c r="B973" s="42" t="s">
        <v>1658</v>
      </c>
      <c r="C973" s="178"/>
      <c r="D973" s="178"/>
      <c r="E973" s="178"/>
      <c r="F973" s="178"/>
      <c r="G973" s="178"/>
      <c r="H973" s="178"/>
      <c r="I973" s="178"/>
      <c r="J973" s="178"/>
      <c r="K973" s="178"/>
      <c r="L973" s="200"/>
      <c r="M973" s="91"/>
    </row>
    <row r="974" spans="1:13" ht="51">
      <c r="A974" s="210"/>
      <c r="B974" s="98" t="s">
        <v>935</v>
      </c>
      <c r="C974" s="178"/>
      <c r="D974" s="178"/>
      <c r="E974" s="178"/>
      <c r="F974" s="178"/>
      <c r="G974" s="178"/>
      <c r="H974" s="178"/>
      <c r="I974" s="178"/>
      <c r="J974" s="178"/>
      <c r="K974" s="178"/>
      <c r="L974" s="160"/>
      <c r="M974" s="91"/>
    </row>
    <row r="975" spans="1:13" ht="63.75">
      <c r="A975" s="210">
        <v>106</v>
      </c>
      <c r="B975" s="45" t="s">
        <v>689</v>
      </c>
      <c r="C975" s="178">
        <v>15513.5</v>
      </c>
      <c r="D975" s="178">
        <v>15513.5</v>
      </c>
      <c r="E975" s="178">
        <v>0</v>
      </c>
      <c r="F975" s="178">
        <v>0</v>
      </c>
      <c r="G975" s="178">
        <v>0</v>
      </c>
      <c r="H975" s="178">
        <v>0</v>
      </c>
      <c r="I975" s="178">
        <v>15513.5</v>
      </c>
      <c r="J975" s="178">
        <v>15513.5</v>
      </c>
      <c r="K975" s="178">
        <v>15513.5</v>
      </c>
      <c r="L975" s="160"/>
      <c r="M975" s="91" t="s">
        <v>576</v>
      </c>
    </row>
    <row r="976" spans="1:13" ht="63.75">
      <c r="A976" s="210">
        <v>107</v>
      </c>
      <c r="B976" s="45" t="s">
        <v>690</v>
      </c>
      <c r="C976" s="178">
        <v>46062.4</v>
      </c>
      <c r="D976" s="178">
        <v>39397.196</v>
      </c>
      <c r="E976" s="178">
        <v>0</v>
      </c>
      <c r="F976" s="178">
        <v>0</v>
      </c>
      <c r="G976" s="178">
        <v>0</v>
      </c>
      <c r="H976" s="178">
        <v>0</v>
      </c>
      <c r="I976" s="178">
        <v>46062.4</v>
      </c>
      <c r="J976" s="178">
        <v>39397.196</v>
      </c>
      <c r="K976" s="178">
        <v>39397.196</v>
      </c>
      <c r="L976" s="160"/>
      <c r="M976" s="91" t="s">
        <v>591</v>
      </c>
    </row>
    <row r="977" spans="1:13" ht="63.75">
      <c r="A977" s="210">
        <v>108</v>
      </c>
      <c r="B977" s="45" t="s">
        <v>691</v>
      </c>
      <c r="C977" s="178">
        <v>9166.6</v>
      </c>
      <c r="D977" s="178">
        <v>9166.6</v>
      </c>
      <c r="E977" s="178">
        <v>0</v>
      </c>
      <c r="F977" s="178">
        <v>0</v>
      </c>
      <c r="G977" s="178">
        <v>0</v>
      </c>
      <c r="H977" s="178">
        <v>0</v>
      </c>
      <c r="I977" s="178">
        <v>9166.6</v>
      </c>
      <c r="J977" s="178">
        <v>9166.6</v>
      </c>
      <c r="K977" s="178">
        <v>9166.6</v>
      </c>
      <c r="L977" s="160"/>
      <c r="M977" s="91" t="s">
        <v>576</v>
      </c>
    </row>
    <row r="978" spans="1:13" ht="63.75">
      <c r="A978" s="210">
        <v>109</v>
      </c>
      <c r="B978" s="45" t="s">
        <v>692</v>
      </c>
      <c r="C978" s="178">
        <v>2087.2</v>
      </c>
      <c r="D978" s="178">
        <v>1452.398</v>
      </c>
      <c r="E978" s="178">
        <v>0</v>
      </c>
      <c r="F978" s="178">
        <v>0</v>
      </c>
      <c r="G978" s="178">
        <v>0</v>
      </c>
      <c r="H978" s="178">
        <v>0</v>
      </c>
      <c r="I978" s="178">
        <v>2087.2</v>
      </c>
      <c r="J978" s="178">
        <v>1452.398</v>
      </c>
      <c r="K978" s="178">
        <v>1452.398</v>
      </c>
      <c r="L978" s="160"/>
      <c r="M978" s="91" t="s">
        <v>527</v>
      </c>
    </row>
    <row r="979" spans="1:13" ht="63.75">
      <c r="A979" s="210"/>
      <c r="B979" s="98" t="s">
        <v>839</v>
      </c>
      <c r="C979" s="178"/>
      <c r="D979" s="178"/>
      <c r="E979" s="178"/>
      <c r="F979" s="178"/>
      <c r="G979" s="178"/>
      <c r="H979" s="178"/>
      <c r="I979" s="178"/>
      <c r="J979" s="178"/>
      <c r="K979" s="178"/>
      <c r="L979" s="160"/>
      <c r="M979" s="91"/>
    </row>
    <row r="980" spans="1:13" ht="51">
      <c r="A980" s="210"/>
      <c r="B980" s="98" t="s">
        <v>693</v>
      </c>
      <c r="C980" s="178"/>
      <c r="D980" s="178"/>
      <c r="E980" s="178"/>
      <c r="F980" s="178"/>
      <c r="G980" s="178"/>
      <c r="H980" s="178"/>
      <c r="I980" s="178"/>
      <c r="J980" s="178"/>
      <c r="K980" s="178"/>
      <c r="L980" s="160"/>
      <c r="M980" s="91"/>
    </row>
    <row r="981" spans="1:13" ht="76.5">
      <c r="A981" s="210">
        <v>110</v>
      </c>
      <c r="B981" s="45" t="s">
        <v>694</v>
      </c>
      <c r="C981" s="178">
        <v>28235.3</v>
      </c>
      <c r="D981" s="178">
        <v>16100</v>
      </c>
      <c r="E981" s="178">
        <v>0</v>
      </c>
      <c r="F981" s="178">
        <v>0</v>
      </c>
      <c r="G981" s="178">
        <v>0</v>
      </c>
      <c r="H981" s="178">
        <v>0</v>
      </c>
      <c r="I981" s="178">
        <v>28235.3</v>
      </c>
      <c r="J981" s="178">
        <v>16100</v>
      </c>
      <c r="K981" s="178">
        <v>16100</v>
      </c>
      <c r="L981" s="160"/>
      <c r="M981" s="91" t="s">
        <v>592</v>
      </c>
    </row>
    <row r="982" spans="1:13" ht="25.5">
      <c r="A982" s="210"/>
      <c r="B982" s="98" t="s">
        <v>695</v>
      </c>
      <c r="C982" s="178"/>
      <c r="D982" s="178"/>
      <c r="E982" s="178"/>
      <c r="F982" s="178"/>
      <c r="G982" s="178"/>
      <c r="H982" s="178"/>
      <c r="I982" s="178"/>
      <c r="J982" s="178"/>
      <c r="K982" s="178"/>
      <c r="L982" s="160"/>
      <c r="M982" s="91"/>
    </row>
    <row r="983" spans="1:13" ht="89.25">
      <c r="A983" s="210">
        <v>111</v>
      </c>
      <c r="B983" s="45" t="s">
        <v>696</v>
      </c>
      <c r="C983" s="178">
        <v>7025</v>
      </c>
      <c r="D983" s="178">
        <v>6300</v>
      </c>
      <c r="E983" s="178">
        <v>0</v>
      </c>
      <c r="F983" s="178">
        <v>0</v>
      </c>
      <c r="G983" s="178">
        <v>0</v>
      </c>
      <c r="H983" s="178">
        <v>0</v>
      </c>
      <c r="I983" s="178">
        <v>7025</v>
      </c>
      <c r="J983" s="178">
        <v>6300</v>
      </c>
      <c r="K983" s="178">
        <v>6300</v>
      </c>
      <c r="L983" s="160"/>
      <c r="M983" s="91" t="s">
        <v>527</v>
      </c>
    </row>
    <row r="984" spans="1:13" ht="76.5">
      <c r="A984" s="210"/>
      <c r="B984" s="98" t="s">
        <v>885</v>
      </c>
      <c r="C984" s="178"/>
      <c r="D984" s="178"/>
      <c r="E984" s="178"/>
      <c r="F984" s="178"/>
      <c r="G984" s="178"/>
      <c r="H984" s="178"/>
      <c r="I984" s="178"/>
      <c r="J984" s="178"/>
      <c r="K984" s="178"/>
      <c r="L984" s="160"/>
      <c r="M984" s="91"/>
    </row>
    <row r="985" spans="1:13" ht="38.25">
      <c r="A985" s="210"/>
      <c r="B985" s="42" t="s">
        <v>697</v>
      </c>
      <c r="C985" s="178"/>
      <c r="D985" s="178"/>
      <c r="E985" s="178"/>
      <c r="F985" s="178"/>
      <c r="G985" s="178"/>
      <c r="H985" s="178"/>
      <c r="I985" s="178"/>
      <c r="J985" s="178"/>
      <c r="K985" s="178"/>
      <c r="L985" s="160"/>
      <c r="M985" s="91"/>
    </row>
    <row r="986" spans="1:13" ht="51">
      <c r="A986" s="210">
        <v>112</v>
      </c>
      <c r="B986" s="45" t="s">
        <v>698</v>
      </c>
      <c r="C986" s="178">
        <v>22343.4</v>
      </c>
      <c r="D986" s="178">
        <v>22093.797</v>
      </c>
      <c r="E986" s="178">
        <v>0</v>
      </c>
      <c r="F986" s="178">
        <v>0</v>
      </c>
      <c r="G986" s="178">
        <v>0</v>
      </c>
      <c r="H986" s="178">
        <v>0</v>
      </c>
      <c r="I986" s="178">
        <v>22343.4</v>
      </c>
      <c r="J986" s="178">
        <v>22093.797</v>
      </c>
      <c r="K986" s="178">
        <v>22093.797</v>
      </c>
      <c r="L986" s="160"/>
      <c r="M986" s="91" t="s">
        <v>527</v>
      </c>
    </row>
    <row r="987" spans="1:13" ht="51">
      <c r="A987" s="210">
        <v>113</v>
      </c>
      <c r="B987" s="45" t="s">
        <v>699</v>
      </c>
      <c r="C987" s="178">
        <v>24286</v>
      </c>
      <c r="D987" s="178">
        <v>24140.149</v>
      </c>
      <c r="E987" s="178">
        <v>0</v>
      </c>
      <c r="F987" s="178">
        <v>0</v>
      </c>
      <c r="G987" s="178">
        <v>0</v>
      </c>
      <c r="H987" s="178">
        <v>0</v>
      </c>
      <c r="I987" s="178">
        <v>24286</v>
      </c>
      <c r="J987" s="178">
        <v>24140.149</v>
      </c>
      <c r="K987" s="178">
        <v>24140.149</v>
      </c>
      <c r="L987" s="160"/>
      <c r="M987" s="91" t="s">
        <v>527</v>
      </c>
    </row>
    <row r="988" spans="1:13" ht="51">
      <c r="A988" s="210">
        <v>114</v>
      </c>
      <c r="B988" s="45" t="s">
        <v>700</v>
      </c>
      <c r="C988" s="178">
        <v>21498.1</v>
      </c>
      <c r="D988" s="178">
        <v>21473.36</v>
      </c>
      <c r="E988" s="178">
        <v>0</v>
      </c>
      <c r="F988" s="178">
        <v>0</v>
      </c>
      <c r="G988" s="178">
        <v>0</v>
      </c>
      <c r="H988" s="178">
        <v>0</v>
      </c>
      <c r="I988" s="178">
        <v>21498.1</v>
      </c>
      <c r="J988" s="178">
        <v>21473.36</v>
      </c>
      <c r="K988" s="178">
        <v>21473.36</v>
      </c>
      <c r="L988" s="160"/>
      <c r="M988" s="91" t="s">
        <v>527</v>
      </c>
    </row>
    <row r="989" spans="1:13" ht="51">
      <c r="A989" s="210">
        <v>115</v>
      </c>
      <c r="B989" s="43" t="s">
        <v>701</v>
      </c>
      <c r="C989" s="178">
        <v>434.6</v>
      </c>
      <c r="D989" s="178">
        <v>411</v>
      </c>
      <c r="E989" s="178">
        <v>0</v>
      </c>
      <c r="F989" s="178">
        <v>0</v>
      </c>
      <c r="G989" s="178">
        <v>0</v>
      </c>
      <c r="H989" s="178">
        <v>0</v>
      </c>
      <c r="I989" s="178">
        <v>434.6</v>
      </c>
      <c r="J989" s="178">
        <v>411</v>
      </c>
      <c r="K989" s="178">
        <v>411</v>
      </c>
      <c r="L989" s="160"/>
      <c r="M989" s="91" t="s">
        <v>527</v>
      </c>
    </row>
    <row r="990" spans="1:13" ht="51">
      <c r="A990" s="210">
        <v>116</v>
      </c>
      <c r="B990" s="43" t="s">
        <v>702</v>
      </c>
      <c r="C990" s="178">
        <v>8265.6</v>
      </c>
      <c r="D990" s="178">
        <v>8242</v>
      </c>
      <c r="E990" s="178">
        <v>0</v>
      </c>
      <c r="F990" s="178">
        <v>0</v>
      </c>
      <c r="G990" s="178">
        <v>0</v>
      </c>
      <c r="H990" s="178">
        <v>0</v>
      </c>
      <c r="I990" s="178">
        <v>8265.6</v>
      </c>
      <c r="J990" s="178">
        <v>8242</v>
      </c>
      <c r="K990" s="178">
        <v>8242</v>
      </c>
      <c r="L990" s="160"/>
      <c r="M990" s="91" t="s">
        <v>527</v>
      </c>
    </row>
    <row r="991" spans="1:13" ht="51">
      <c r="A991" s="210">
        <v>117</v>
      </c>
      <c r="B991" s="45" t="s">
        <v>703</v>
      </c>
      <c r="C991" s="178">
        <v>13534.6</v>
      </c>
      <c r="D991" s="178">
        <v>13511</v>
      </c>
      <c r="E991" s="178">
        <v>0</v>
      </c>
      <c r="F991" s="178">
        <v>0</v>
      </c>
      <c r="G991" s="178">
        <v>0</v>
      </c>
      <c r="H991" s="178">
        <v>0</v>
      </c>
      <c r="I991" s="178">
        <v>13534.6</v>
      </c>
      <c r="J991" s="178">
        <v>13511</v>
      </c>
      <c r="K991" s="178">
        <v>13511</v>
      </c>
      <c r="L991" s="160"/>
      <c r="M991" s="91" t="s">
        <v>527</v>
      </c>
    </row>
    <row r="992" spans="1:13" ht="51">
      <c r="A992" s="210">
        <v>118</v>
      </c>
      <c r="B992" s="43" t="s">
        <v>704</v>
      </c>
      <c r="C992" s="178">
        <v>14965.7</v>
      </c>
      <c r="D992" s="178">
        <v>14942.1</v>
      </c>
      <c r="E992" s="178">
        <v>0</v>
      </c>
      <c r="F992" s="178">
        <v>0</v>
      </c>
      <c r="G992" s="178">
        <v>0</v>
      </c>
      <c r="H992" s="178">
        <v>0</v>
      </c>
      <c r="I992" s="178">
        <v>14965.7</v>
      </c>
      <c r="J992" s="178">
        <v>14942.1</v>
      </c>
      <c r="K992" s="178">
        <v>14942.1</v>
      </c>
      <c r="L992" s="160"/>
      <c r="M992" s="91" t="s">
        <v>527</v>
      </c>
    </row>
    <row r="993" spans="1:13" ht="51">
      <c r="A993" s="210">
        <v>119</v>
      </c>
      <c r="B993" s="43" t="s">
        <v>705</v>
      </c>
      <c r="C993" s="178">
        <v>2924.9</v>
      </c>
      <c r="D993" s="178">
        <v>2901.3</v>
      </c>
      <c r="E993" s="178">
        <v>0</v>
      </c>
      <c r="F993" s="178">
        <v>0</v>
      </c>
      <c r="G993" s="178">
        <v>0</v>
      </c>
      <c r="H993" s="178">
        <v>0</v>
      </c>
      <c r="I993" s="178">
        <v>2924.9</v>
      </c>
      <c r="J993" s="178">
        <v>2901.3</v>
      </c>
      <c r="K993" s="178">
        <v>2901.3</v>
      </c>
      <c r="L993" s="160"/>
      <c r="M993" s="91" t="s">
        <v>527</v>
      </c>
    </row>
    <row r="994" spans="1:13" ht="51">
      <c r="A994" s="210">
        <v>120</v>
      </c>
      <c r="B994" s="45" t="s">
        <v>706</v>
      </c>
      <c r="C994" s="178">
        <v>5844.7</v>
      </c>
      <c r="D994" s="178">
        <v>5821.1</v>
      </c>
      <c r="E994" s="178">
        <v>0</v>
      </c>
      <c r="F994" s="178">
        <v>0</v>
      </c>
      <c r="G994" s="178">
        <v>0</v>
      </c>
      <c r="H994" s="178">
        <v>0</v>
      </c>
      <c r="I994" s="178">
        <v>5844.7</v>
      </c>
      <c r="J994" s="178">
        <v>5821.1</v>
      </c>
      <c r="K994" s="178">
        <v>5821.1</v>
      </c>
      <c r="L994" s="160"/>
      <c r="M994" s="91" t="s">
        <v>527</v>
      </c>
    </row>
    <row r="995" spans="1:13" ht="51">
      <c r="A995" s="210">
        <v>121</v>
      </c>
      <c r="B995" s="45" t="s">
        <v>707</v>
      </c>
      <c r="C995" s="178">
        <v>27208.2</v>
      </c>
      <c r="D995" s="178">
        <v>27208.2</v>
      </c>
      <c r="E995" s="178">
        <v>0</v>
      </c>
      <c r="F995" s="178">
        <v>0</v>
      </c>
      <c r="G995" s="178">
        <v>0</v>
      </c>
      <c r="H995" s="178">
        <v>0</v>
      </c>
      <c r="I995" s="178">
        <v>27208.2</v>
      </c>
      <c r="J995" s="178">
        <v>27208.2</v>
      </c>
      <c r="K995" s="178">
        <v>27208.2</v>
      </c>
      <c r="L995" s="160"/>
      <c r="M995" s="91" t="s">
        <v>593</v>
      </c>
    </row>
    <row r="996" spans="1:13" ht="51">
      <c r="A996" s="210">
        <v>122</v>
      </c>
      <c r="B996" s="45" t="s">
        <v>708</v>
      </c>
      <c r="C996" s="178">
        <v>22729.1</v>
      </c>
      <c r="D996" s="178">
        <v>22553.351</v>
      </c>
      <c r="E996" s="178">
        <v>0</v>
      </c>
      <c r="F996" s="178">
        <v>0</v>
      </c>
      <c r="G996" s="178">
        <v>0</v>
      </c>
      <c r="H996" s="178">
        <v>0</v>
      </c>
      <c r="I996" s="178">
        <v>22729.1</v>
      </c>
      <c r="J996" s="178">
        <v>22553.351</v>
      </c>
      <c r="K996" s="178">
        <v>22553.351</v>
      </c>
      <c r="L996" s="160"/>
      <c r="M996" s="91" t="s">
        <v>527</v>
      </c>
    </row>
    <row r="997" spans="1:13" ht="51">
      <c r="A997" s="210">
        <v>123</v>
      </c>
      <c r="B997" s="45" t="s">
        <v>709</v>
      </c>
      <c r="C997" s="178">
        <v>17964.6</v>
      </c>
      <c r="D997" s="178">
        <v>17964.6</v>
      </c>
      <c r="E997" s="178">
        <v>0</v>
      </c>
      <c r="F997" s="178">
        <v>0</v>
      </c>
      <c r="G997" s="178">
        <v>0</v>
      </c>
      <c r="H997" s="178">
        <v>0</v>
      </c>
      <c r="I997" s="178">
        <v>17964.6</v>
      </c>
      <c r="J997" s="178">
        <v>17964.6</v>
      </c>
      <c r="K997" s="178">
        <v>17964.6</v>
      </c>
      <c r="L997" s="160"/>
      <c r="M997" s="91" t="s">
        <v>593</v>
      </c>
    </row>
    <row r="998" spans="1:13" ht="51">
      <c r="A998" s="210"/>
      <c r="B998" s="98" t="s">
        <v>710</v>
      </c>
      <c r="C998" s="178"/>
      <c r="D998" s="178"/>
      <c r="E998" s="178"/>
      <c r="F998" s="178"/>
      <c r="G998" s="178"/>
      <c r="H998" s="178"/>
      <c r="I998" s="178"/>
      <c r="J998" s="178"/>
      <c r="K998" s="178"/>
      <c r="L998" s="160"/>
      <c r="M998" s="91"/>
    </row>
    <row r="999" spans="1:13" ht="76.5">
      <c r="A999" s="210">
        <v>124</v>
      </c>
      <c r="B999" s="45" t="s">
        <v>9</v>
      </c>
      <c r="C999" s="178">
        <v>9344.4</v>
      </c>
      <c r="D999" s="178">
        <v>9320.71</v>
      </c>
      <c r="E999" s="178">
        <v>0</v>
      </c>
      <c r="F999" s="178">
        <v>0</v>
      </c>
      <c r="G999" s="178">
        <v>0</v>
      </c>
      <c r="H999" s="178">
        <v>0</v>
      </c>
      <c r="I999" s="178">
        <v>9344.4</v>
      </c>
      <c r="J999" s="178">
        <v>9320.71</v>
      </c>
      <c r="K999" s="178">
        <v>9320.71</v>
      </c>
      <c r="L999" s="160"/>
      <c r="M999" s="91" t="s">
        <v>527</v>
      </c>
    </row>
    <row r="1000" spans="1:13" ht="63.75">
      <c r="A1000" s="210">
        <v>125</v>
      </c>
      <c r="B1000" s="43" t="s">
        <v>711</v>
      </c>
      <c r="C1000" s="178">
        <v>24049.7</v>
      </c>
      <c r="D1000" s="178">
        <v>24026.1</v>
      </c>
      <c r="E1000" s="178">
        <v>0</v>
      </c>
      <c r="F1000" s="178">
        <v>0</v>
      </c>
      <c r="G1000" s="178">
        <v>0</v>
      </c>
      <c r="H1000" s="178">
        <v>0</v>
      </c>
      <c r="I1000" s="178">
        <v>24049.7</v>
      </c>
      <c r="J1000" s="178">
        <v>24026.1</v>
      </c>
      <c r="K1000" s="178">
        <v>24026.1</v>
      </c>
      <c r="L1000" s="160"/>
      <c r="M1000" s="91" t="s">
        <v>527</v>
      </c>
    </row>
    <row r="1001" spans="1:13" ht="63.75">
      <c r="A1001" s="210">
        <v>126</v>
      </c>
      <c r="B1001" s="45" t="s">
        <v>712</v>
      </c>
      <c r="C1001" s="178">
        <v>10115.3</v>
      </c>
      <c r="D1001" s="178">
        <v>10091.7</v>
      </c>
      <c r="E1001" s="178">
        <v>0</v>
      </c>
      <c r="F1001" s="178">
        <v>0</v>
      </c>
      <c r="G1001" s="178">
        <v>0</v>
      </c>
      <c r="H1001" s="178">
        <v>0</v>
      </c>
      <c r="I1001" s="178">
        <v>10115.3</v>
      </c>
      <c r="J1001" s="178">
        <v>10091.7</v>
      </c>
      <c r="K1001" s="178">
        <v>10091.7</v>
      </c>
      <c r="L1001" s="160"/>
      <c r="M1001" s="91" t="s">
        <v>527</v>
      </c>
    </row>
    <row r="1002" spans="1:13" ht="51">
      <c r="A1002" s="210"/>
      <c r="B1002" s="98" t="s">
        <v>10</v>
      </c>
      <c r="C1002" s="178"/>
      <c r="D1002" s="178"/>
      <c r="E1002" s="178"/>
      <c r="F1002" s="178"/>
      <c r="G1002" s="178"/>
      <c r="H1002" s="178"/>
      <c r="I1002" s="178"/>
      <c r="J1002" s="178"/>
      <c r="K1002" s="178"/>
      <c r="L1002" s="160"/>
      <c r="M1002" s="91"/>
    </row>
    <row r="1003" spans="1:13" ht="63.75">
      <c r="A1003" s="122">
        <v>127</v>
      </c>
      <c r="B1003" s="44" t="s">
        <v>11</v>
      </c>
      <c r="C1003" s="178">
        <v>13013.8</v>
      </c>
      <c r="D1003" s="178">
        <v>7306.385</v>
      </c>
      <c r="E1003" s="178">
        <v>0</v>
      </c>
      <c r="F1003" s="178">
        <v>0</v>
      </c>
      <c r="G1003" s="178">
        <v>0</v>
      </c>
      <c r="H1003" s="178">
        <v>0</v>
      </c>
      <c r="I1003" s="178">
        <v>13013.8</v>
      </c>
      <c r="J1003" s="178">
        <v>7306.385</v>
      </c>
      <c r="K1003" s="178">
        <v>7306.385</v>
      </c>
      <c r="L1003" s="160"/>
      <c r="M1003" s="91" t="s">
        <v>577</v>
      </c>
    </row>
    <row r="1004" spans="1:13" ht="63.75">
      <c r="A1004" s="122">
        <v>128</v>
      </c>
      <c r="B1004" s="118" t="s">
        <v>713</v>
      </c>
      <c r="C1004" s="73">
        <v>24207</v>
      </c>
      <c r="D1004" s="73">
        <v>24207</v>
      </c>
      <c r="E1004" s="73">
        <v>0</v>
      </c>
      <c r="F1004" s="73">
        <v>0</v>
      </c>
      <c r="G1004" s="73">
        <v>0</v>
      </c>
      <c r="H1004" s="73">
        <v>0</v>
      </c>
      <c r="I1004" s="73">
        <v>24207</v>
      </c>
      <c r="J1004" s="73">
        <v>24207</v>
      </c>
      <c r="K1004" s="73">
        <v>24207</v>
      </c>
      <c r="L1004" s="192"/>
      <c r="M1004" s="91" t="s">
        <v>342</v>
      </c>
    </row>
    <row r="1005" spans="1:13" ht="63.75">
      <c r="A1005" s="122">
        <v>129</v>
      </c>
      <c r="B1005" s="118" t="s">
        <v>714</v>
      </c>
      <c r="C1005" s="73">
        <v>7220.4</v>
      </c>
      <c r="D1005" s="73">
        <v>7220.4</v>
      </c>
      <c r="E1005" s="73">
        <v>0</v>
      </c>
      <c r="F1005" s="73">
        <v>0</v>
      </c>
      <c r="G1005" s="73">
        <v>0</v>
      </c>
      <c r="H1005" s="73">
        <v>0</v>
      </c>
      <c r="I1005" s="73">
        <v>7220.4</v>
      </c>
      <c r="J1005" s="73">
        <v>7220.4</v>
      </c>
      <c r="K1005" s="73">
        <v>7220.4</v>
      </c>
      <c r="L1005" s="192"/>
      <c r="M1005" s="91" t="s">
        <v>342</v>
      </c>
    </row>
    <row r="1006" spans="1:13" ht="51">
      <c r="A1006" s="122">
        <v>130</v>
      </c>
      <c r="B1006" s="118" t="s">
        <v>715</v>
      </c>
      <c r="C1006" s="73">
        <v>4041.2</v>
      </c>
      <c r="D1006" s="73">
        <v>4017.6</v>
      </c>
      <c r="E1006" s="73">
        <v>0</v>
      </c>
      <c r="F1006" s="73">
        <v>0</v>
      </c>
      <c r="G1006" s="73">
        <v>0</v>
      </c>
      <c r="H1006" s="73">
        <v>0</v>
      </c>
      <c r="I1006" s="73">
        <v>4041.2</v>
      </c>
      <c r="J1006" s="73">
        <v>4017.6</v>
      </c>
      <c r="K1006" s="73">
        <v>4017.6</v>
      </c>
      <c r="L1006" s="192"/>
      <c r="M1006" s="91" t="s">
        <v>527</v>
      </c>
    </row>
    <row r="1007" spans="1:13" ht="51">
      <c r="A1007" s="122">
        <v>131</v>
      </c>
      <c r="B1007" s="118" t="s">
        <v>716</v>
      </c>
      <c r="C1007" s="73">
        <v>22352.3</v>
      </c>
      <c r="D1007" s="73">
        <v>22328.7</v>
      </c>
      <c r="E1007" s="73">
        <v>0</v>
      </c>
      <c r="F1007" s="73">
        <v>0</v>
      </c>
      <c r="G1007" s="73">
        <v>0</v>
      </c>
      <c r="H1007" s="73">
        <v>0</v>
      </c>
      <c r="I1007" s="73">
        <v>22352.3</v>
      </c>
      <c r="J1007" s="73">
        <v>22328.7</v>
      </c>
      <c r="K1007" s="73">
        <v>22328.7</v>
      </c>
      <c r="L1007" s="192"/>
      <c r="M1007" s="91" t="s">
        <v>527</v>
      </c>
    </row>
    <row r="1008" spans="1:13" ht="51">
      <c r="A1008" s="122">
        <v>132</v>
      </c>
      <c r="B1008" s="118" t="s">
        <v>717</v>
      </c>
      <c r="C1008" s="73">
        <v>6475.9</v>
      </c>
      <c r="D1008" s="73">
        <v>6452.3</v>
      </c>
      <c r="E1008" s="73">
        <v>0</v>
      </c>
      <c r="F1008" s="73">
        <v>0</v>
      </c>
      <c r="G1008" s="73">
        <v>0</v>
      </c>
      <c r="H1008" s="73">
        <v>0</v>
      </c>
      <c r="I1008" s="73">
        <v>6475.9</v>
      </c>
      <c r="J1008" s="73">
        <v>6452.3</v>
      </c>
      <c r="K1008" s="73">
        <v>6452.3</v>
      </c>
      <c r="L1008" s="192"/>
      <c r="M1008" s="91" t="s">
        <v>527</v>
      </c>
    </row>
    <row r="1009" spans="1:13" ht="51">
      <c r="A1009" s="122">
        <v>133</v>
      </c>
      <c r="B1009" s="118" t="s">
        <v>718</v>
      </c>
      <c r="C1009" s="73">
        <v>21103</v>
      </c>
      <c r="D1009" s="73">
        <v>21079.4</v>
      </c>
      <c r="E1009" s="73">
        <v>0</v>
      </c>
      <c r="F1009" s="73">
        <v>0</v>
      </c>
      <c r="G1009" s="73">
        <v>0</v>
      </c>
      <c r="H1009" s="73">
        <v>0</v>
      </c>
      <c r="I1009" s="73">
        <v>21103</v>
      </c>
      <c r="J1009" s="73">
        <v>21079.4</v>
      </c>
      <c r="K1009" s="73">
        <v>21079.4</v>
      </c>
      <c r="L1009" s="192"/>
      <c r="M1009" s="91" t="s">
        <v>527</v>
      </c>
    </row>
    <row r="1010" spans="1:13" ht="63.75">
      <c r="A1010" s="122">
        <v>134</v>
      </c>
      <c r="B1010" s="118" t="s">
        <v>719</v>
      </c>
      <c r="C1010" s="73">
        <v>12724.4</v>
      </c>
      <c r="D1010" s="73">
        <v>12700.8</v>
      </c>
      <c r="E1010" s="73">
        <v>0</v>
      </c>
      <c r="F1010" s="73">
        <v>0</v>
      </c>
      <c r="G1010" s="73">
        <v>0</v>
      </c>
      <c r="H1010" s="73">
        <v>0</v>
      </c>
      <c r="I1010" s="73">
        <v>12724.4</v>
      </c>
      <c r="J1010" s="73">
        <v>12700.8</v>
      </c>
      <c r="K1010" s="73">
        <v>12700.8</v>
      </c>
      <c r="L1010" s="192"/>
      <c r="M1010" s="91" t="s">
        <v>527</v>
      </c>
    </row>
    <row r="1011" spans="1:13" ht="51">
      <c r="A1011" s="122">
        <v>135</v>
      </c>
      <c r="B1011" s="118" t="s">
        <v>720</v>
      </c>
      <c r="C1011" s="73">
        <v>6618.6</v>
      </c>
      <c r="D1011" s="73">
        <v>6595</v>
      </c>
      <c r="E1011" s="73">
        <v>0</v>
      </c>
      <c r="F1011" s="73">
        <v>0</v>
      </c>
      <c r="G1011" s="73">
        <v>0</v>
      </c>
      <c r="H1011" s="73">
        <v>0</v>
      </c>
      <c r="I1011" s="73">
        <v>6618.6</v>
      </c>
      <c r="J1011" s="73">
        <v>6595</v>
      </c>
      <c r="K1011" s="73">
        <v>6595</v>
      </c>
      <c r="L1011" s="192"/>
      <c r="M1011" s="91" t="s">
        <v>527</v>
      </c>
    </row>
    <row r="1012" spans="1:13" ht="51">
      <c r="A1012" s="122">
        <v>136</v>
      </c>
      <c r="B1012" s="118" t="s">
        <v>721</v>
      </c>
      <c r="C1012" s="73">
        <v>32934</v>
      </c>
      <c r="D1012" s="73">
        <v>32926.656</v>
      </c>
      <c r="E1012" s="73">
        <v>0</v>
      </c>
      <c r="F1012" s="73">
        <v>0</v>
      </c>
      <c r="G1012" s="73">
        <v>0</v>
      </c>
      <c r="H1012" s="73">
        <v>0</v>
      </c>
      <c r="I1012" s="73">
        <v>32934</v>
      </c>
      <c r="J1012" s="73">
        <v>32926.656</v>
      </c>
      <c r="K1012" s="73">
        <v>32926.656</v>
      </c>
      <c r="L1012" s="192"/>
      <c r="M1012" s="91" t="s">
        <v>527</v>
      </c>
    </row>
    <row r="1013" spans="1:13" ht="63.75">
      <c r="A1013" s="122">
        <v>137</v>
      </c>
      <c r="B1013" s="118" t="s">
        <v>722</v>
      </c>
      <c r="C1013" s="73">
        <v>4702.3</v>
      </c>
      <c r="D1013" s="73">
        <v>4678.7</v>
      </c>
      <c r="E1013" s="73">
        <v>0</v>
      </c>
      <c r="F1013" s="73">
        <v>0</v>
      </c>
      <c r="G1013" s="73">
        <v>0</v>
      </c>
      <c r="H1013" s="73">
        <v>0</v>
      </c>
      <c r="I1013" s="73">
        <v>4702.3</v>
      </c>
      <c r="J1013" s="73">
        <v>4678.7</v>
      </c>
      <c r="K1013" s="73">
        <v>4678.7</v>
      </c>
      <c r="L1013" s="192"/>
      <c r="M1013" s="91" t="s">
        <v>527</v>
      </c>
    </row>
    <row r="1014" spans="1:13" ht="51">
      <c r="A1014" s="122"/>
      <c r="B1014" s="117" t="s">
        <v>909</v>
      </c>
      <c r="C1014" s="73"/>
      <c r="D1014" s="73"/>
      <c r="E1014" s="73"/>
      <c r="F1014" s="73"/>
      <c r="G1014" s="73"/>
      <c r="H1014" s="73"/>
      <c r="I1014" s="73"/>
      <c r="J1014" s="73"/>
      <c r="K1014" s="73"/>
      <c r="L1014" s="192"/>
      <c r="M1014" s="91"/>
    </row>
    <row r="1015" spans="1:13" ht="63.75">
      <c r="A1015" s="122">
        <v>138</v>
      </c>
      <c r="B1015" s="118" t="s">
        <v>723</v>
      </c>
      <c r="C1015" s="73">
        <v>1418.7</v>
      </c>
      <c r="D1015" s="73">
        <v>1395.058</v>
      </c>
      <c r="E1015" s="73">
        <v>0</v>
      </c>
      <c r="F1015" s="73">
        <v>0</v>
      </c>
      <c r="G1015" s="73">
        <v>0</v>
      </c>
      <c r="H1015" s="73">
        <v>0</v>
      </c>
      <c r="I1015" s="73">
        <v>1418.7</v>
      </c>
      <c r="J1015" s="73">
        <v>1395.058</v>
      </c>
      <c r="K1015" s="73">
        <v>1395.058</v>
      </c>
      <c r="L1015" s="192"/>
      <c r="M1015" s="91" t="s">
        <v>527</v>
      </c>
    </row>
    <row r="1016" spans="1:13" ht="63.75">
      <c r="A1016" s="122">
        <v>139</v>
      </c>
      <c r="B1016" s="118" t="s">
        <v>724</v>
      </c>
      <c r="C1016" s="73">
        <v>1267.9</v>
      </c>
      <c r="D1016" s="73">
        <v>1244.249</v>
      </c>
      <c r="E1016" s="73">
        <v>0</v>
      </c>
      <c r="F1016" s="73">
        <v>0</v>
      </c>
      <c r="G1016" s="73">
        <v>0</v>
      </c>
      <c r="H1016" s="73">
        <v>0</v>
      </c>
      <c r="I1016" s="73">
        <v>1267.9</v>
      </c>
      <c r="J1016" s="73">
        <v>1244.249</v>
      </c>
      <c r="K1016" s="73">
        <v>1244.249</v>
      </c>
      <c r="L1016" s="192"/>
      <c r="M1016" s="91" t="s">
        <v>527</v>
      </c>
    </row>
    <row r="1017" spans="1:13" ht="63.75">
      <c r="A1017" s="122">
        <v>140</v>
      </c>
      <c r="B1017" s="118" t="s">
        <v>725</v>
      </c>
      <c r="C1017" s="73">
        <v>3612.4</v>
      </c>
      <c r="D1017" s="73">
        <v>3588.768</v>
      </c>
      <c r="E1017" s="73">
        <v>0</v>
      </c>
      <c r="F1017" s="73">
        <v>0</v>
      </c>
      <c r="G1017" s="73">
        <v>0</v>
      </c>
      <c r="H1017" s="73">
        <v>0</v>
      </c>
      <c r="I1017" s="73">
        <v>3612.4</v>
      </c>
      <c r="J1017" s="73">
        <v>3588.768</v>
      </c>
      <c r="K1017" s="73">
        <v>3588.768</v>
      </c>
      <c r="L1017" s="192"/>
      <c r="M1017" s="91" t="s">
        <v>527</v>
      </c>
    </row>
    <row r="1018" spans="1:13" ht="25.5">
      <c r="A1018" s="122"/>
      <c r="B1018" s="117" t="s">
        <v>695</v>
      </c>
      <c r="C1018" s="73"/>
      <c r="D1018" s="73"/>
      <c r="E1018" s="73"/>
      <c r="F1018" s="73"/>
      <c r="G1018" s="73"/>
      <c r="H1018" s="73"/>
      <c r="I1018" s="73"/>
      <c r="J1018" s="73"/>
      <c r="K1018" s="73"/>
      <c r="L1018" s="192"/>
      <c r="M1018" s="91"/>
    </row>
    <row r="1019" spans="1:13" ht="63.75">
      <c r="A1019" s="122"/>
      <c r="B1019" s="117" t="s">
        <v>894</v>
      </c>
      <c r="C1019" s="180"/>
      <c r="D1019" s="180"/>
      <c r="E1019" s="180"/>
      <c r="F1019" s="180"/>
      <c r="G1019" s="180"/>
      <c r="H1019" s="180"/>
      <c r="I1019" s="180"/>
      <c r="J1019" s="180"/>
      <c r="K1019" s="180"/>
      <c r="L1019" s="192"/>
      <c r="M1019" s="91"/>
    </row>
    <row r="1020" spans="1:13" ht="63.75">
      <c r="A1020" s="122">
        <v>141</v>
      </c>
      <c r="B1020" s="118" t="s">
        <v>726</v>
      </c>
      <c r="C1020" s="3">
        <v>50895.5</v>
      </c>
      <c r="D1020" s="3">
        <v>47725.463</v>
      </c>
      <c r="E1020" s="3">
        <v>0</v>
      </c>
      <c r="F1020" s="3">
        <v>0</v>
      </c>
      <c r="G1020" s="3">
        <v>0</v>
      </c>
      <c r="H1020" s="3">
        <v>0</v>
      </c>
      <c r="I1020" s="3">
        <v>50895.5</v>
      </c>
      <c r="J1020" s="3">
        <v>47725.463</v>
      </c>
      <c r="K1020" s="3">
        <v>47725.463</v>
      </c>
      <c r="L1020" s="192"/>
      <c r="M1020" s="91" t="s">
        <v>527</v>
      </c>
    </row>
    <row r="1021" spans="1:13" ht="89.25">
      <c r="A1021" s="211"/>
      <c r="B1021" s="117" t="s">
        <v>625</v>
      </c>
      <c r="C1021" s="73"/>
      <c r="D1021" s="73"/>
      <c r="E1021" s="73"/>
      <c r="F1021" s="73"/>
      <c r="G1021" s="73"/>
      <c r="H1021" s="73"/>
      <c r="I1021" s="73"/>
      <c r="J1021" s="73"/>
      <c r="K1021" s="73"/>
      <c r="L1021" s="58"/>
      <c r="M1021" s="91"/>
    </row>
    <row r="1022" spans="1:13" ht="76.5">
      <c r="A1022" s="122"/>
      <c r="B1022" s="117" t="s">
        <v>624</v>
      </c>
      <c r="C1022" s="73"/>
      <c r="D1022" s="73"/>
      <c r="E1022" s="73"/>
      <c r="F1022" s="73"/>
      <c r="G1022" s="73"/>
      <c r="H1022" s="73"/>
      <c r="I1022" s="73"/>
      <c r="J1022" s="73"/>
      <c r="K1022" s="73"/>
      <c r="L1022" s="192"/>
      <c r="M1022" s="91"/>
    </row>
    <row r="1023" spans="1:13" ht="102">
      <c r="A1023" s="122">
        <v>142</v>
      </c>
      <c r="B1023" s="118" t="s">
        <v>727</v>
      </c>
      <c r="C1023" s="73">
        <v>2801.8</v>
      </c>
      <c r="D1023" s="73">
        <v>2778.171</v>
      </c>
      <c r="E1023" s="73">
        <v>0</v>
      </c>
      <c r="F1023" s="73">
        <v>0</v>
      </c>
      <c r="G1023" s="73">
        <v>0</v>
      </c>
      <c r="H1023" s="73">
        <v>0</v>
      </c>
      <c r="I1023" s="73">
        <v>2801.8</v>
      </c>
      <c r="J1023" s="73">
        <v>2778.171</v>
      </c>
      <c r="K1023" s="73">
        <v>2778.171</v>
      </c>
      <c r="L1023" s="192"/>
      <c r="M1023" s="91" t="s">
        <v>527</v>
      </c>
    </row>
    <row r="1024" spans="1:13" ht="102">
      <c r="A1024" s="122">
        <v>143</v>
      </c>
      <c r="B1024" s="118" t="s">
        <v>728</v>
      </c>
      <c r="C1024" s="73">
        <v>5690.8</v>
      </c>
      <c r="D1024" s="73">
        <v>5667.1</v>
      </c>
      <c r="E1024" s="73">
        <v>0</v>
      </c>
      <c r="F1024" s="73">
        <v>0</v>
      </c>
      <c r="G1024" s="73">
        <v>0</v>
      </c>
      <c r="H1024" s="73">
        <v>0</v>
      </c>
      <c r="I1024" s="73">
        <v>5690.8</v>
      </c>
      <c r="J1024" s="73">
        <v>5667.1</v>
      </c>
      <c r="K1024" s="73">
        <v>5667.1</v>
      </c>
      <c r="L1024" s="192"/>
      <c r="M1024" s="91" t="s">
        <v>527</v>
      </c>
    </row>
    <row r="1025" spans="1:13" ht="102">
      <c r="A1025" s="122">
        <v>144</v>
      </c>
      <c r="B1025" s="118" t="s">
        <v>729</v>
      </c>
      <c r="C1025" s="73">
        <v>5478.6</v>
      </c>
      <c r="D1025" s="73">
        <v>5455</v>
      </c>
      <c r="E1025" s="73">
        <v>0</v>
      </c>
      <c r="F1025" s="73">
        <v>0</v>
      </c>
      <c r="G1025" s="73">
        <v>0</v>
      </c>
      <c r="H1025" s="73">
        <v>0</v>
      </c>
      <c r="I1025" s="73">
        <v>5478.6</v>
      </c>
      <c r="J1025" s="73">
        <v>5455</v>
      </c>
      <c r="K1025" s="73">
        <v>5455</v>
      </c>
      <c r="L1025" s="192"/>
      <c r="M1025" s="91" t="s">
        <v>527</v>
      </c>
    </row>
    <row r="1026" spans="1:13" ht="102">
      <c r="A1026" s="122">
        <v>145</v>
      </c>
      <c r="B1026" s="118" t="s">
        <v>730</v>
      </c>
      <c r="C1026" s="73">
        <v>2925.5</v>
      </c>
      <c r="D1026" s="73">
        <v>2901.9</v>
      </c>
      <c r="E1026" s="73">
        <v>0</v>
      </c>
      <c r="F1026" s="73">
        <v>0</v>
      </c>
      <c r="G1026" s="73">
        <v>0</v>
      </c>
      <c r="H1026" s="73">
        <v>0</v>
      </c>
      <c r="I1026" s="73">
        <v>2925.5</v>
      </c>
      <c r="J1026" s="73">
        <v>2901.9</v>
      </c>
      <c r="K1026" s="73">
        <v>2901.9</v>
      </c>
      <c r="L1026" s="192"/>
      <c r="M1026" s="91" t="s">
        <v>527</v>
      </c>
    </row>
    <row r="1027" spans="1:13" ht="102">
      <c r="A1027" s="122">
        <v>146</v>
      </c>
      <c r="B1027" s="118" t="s">
        <v>731</v>
      </c>
      <c r="C1027" s="73">
        <v>3006.8</v>
      </c>
      <c r="D1027" s="73">
        <v>2983.127</v>
      </c>
      <c r="E1027" s="73">
        <v>0</v>
      </c>
      <c r="F1027" s="73">
        <v>0</v>
      </c>
      <c r="G1027" s="73">
        <v>0</v>
      </c>
      <c r="H1027" s="73">
        <v>0</v>
      </c>
      <c r="I1027" s="73">
        <v>3006.8</v>
      </c>
      <c r="J1027" s="73">
        <v>2983.127</v>
      </c>
      <c r="K1027" s="73">
        <v>2983.127</v>
      </c>
      <c r="L1027" s="192"/>
      <c r="M1027" s="91" t="s">
        <v>527</v>
      </c>
    </row>
    <row r="1028" spans="1:13" ht="89.25">
      <c r="A1028" s="122">
        <v>147</v>
      </c>
      <c r="B1028" s="118" t="s">
        <v>732</v>
      </c>
      <c r="C1028" s="73">
        <v>2222.6</v>
      </c>
      <c r="D1028" s="73">
        <v>2199</v>
      </c>
      <c r="E1028" s="73">
        <v>0</v>
      </c>
      <c r="F1028" s="73">
        <v>0</v>
      </c>
      <c r="G1028" s="73">
        <v>0</v>
      </c>
      <c r="H1028" s="73">
        <v>0</v>
      </c>
      <c r="I1028" s="73">
        <v>2222.6</v>
      </c>
      <c r="J1028" s="73">
        <v>2199</v>
      </c>
      <c r="K1028" s="73">
        <v>2199</v>
      </c>
      <c r="L1028" s="192"/>
      <c r="M1028" s="91" t="s">
        <v>527</v>
      </c>
    </row>
    <row r="1029" spans="1:13" ht="51">
      <c r="A1029" s="122"/>
      <c r="B1029" s="117" t="s">
        <v>909</v>
      </c>
      <c r="C1029" s="73"/>
      <c r="D1029" s="73"/>
      <c r="E1029" s="73"/>
      <c r="F1029" s="73"/>
      <c r="G1029" s="73"/>
      <c r="H1029" s="73"/>
      <c r="I1029" s="73"/>
      <c r="J1029" s="73"/>
      <c r="K1029" s="73"/>
      <c r="L1029" s="192"/>
      <c r="M1029" s="91"/>
    </row>
    <row r="1030" spans="1:13" ht="114.75">
      <c r="A1030" s="122">
        <v>148</v>
      </c>
      <c r="B1030" s="118" t="s">
        <v>18</v>
      </c>
      <c r="C1030" s="73">
        <v>2469.8</v>
      </c>
      <c r="D1030" s="73">
        <v>2446.1</v>
      </c>
      <c r="E1030" s="73">
        <v>0</v>
      </c>
      <c r="F1030" s="73">
        <v>0</v>
      </c>
      <c r="G1030" s="73">
        <v>0</v>
      </c>
      <c r="H1030" s="73">
        <v>0</v>
      </c>
      <c r="I1030" s="73">
        <v>2469.8</v>
      </c>
      <c r="J1030" s="73">
        <v>2446.1</v>
      </c>
      <c r="K1030" s="73">
        <v>2446.1</v>
      </c>
      <c r="L1030" s="192"/>
      <c r="M1030" s="91" t="s">
        <v>527</v>
      </c>
    </row>
    <row r="1031" spans="1:13" ht="89.25">
      <c r="A1031" s="122">
        <v>149</v>
      </c>
      <c r="B1031" s="118" t="s">
        <v>19</v>
      </c>
      <c r="C1031" s="73">
        <v>1598.6</v>
      </c>
      <c r="D1031" s="73">
        <v>1575</v>
      </c>
      <c r="E1031" s="73">
        <v>0</v>
      </c>
      <c r="F1031" s="73">
        <v>0</v>
      </c>
      <c r="G1031" s="73">
        <v>0</v>
      </c>
      <c r="H1031" s="73">
        <v>0</v>
      </c>
      <c r="I1031" s="73">
        <v>1598.6</v>
      </c>
      <c r="J1031" s="73">
        <v>1575</v>
      </c>
      <c r="K1031" s="73">
        <v>1575</v>
      </c>
      <c r="L1031" s="192"/>
      <c r="M1031" s="91" t="s">
        <v>527</v>
      </c>
    </row>
    <row r="1032" spans="1:13" s="95" customFormat="1" ht="25.5">
      <c r="A1032" s="211" t="s">
        <v>733</v>
      </c>
      <c r="B1032" s="119" t="s">
        <v>20</v>
      </c>
      <c r="C1032" s="3">
        <f>C1033+C1049+C1073</f>
        <v>12879192</v>
      </c>
      <c r="D1032" s="3">
        <f aca="true" t="shared" si="57" ref="D1032:J1032">D1033+D1049+D1073</f>
        <v>12879192</v>
      </c>
      <c r="E1032" s="3">
        <f t="shared" si="57"/>
        <v>1321897.8599999999</v>
      </c>
      <c r="F1032" s="3">
        <f t="shared" si="57"/>
        <v>1276379.29</v>
      </c>
      <c r="G1032" s="3">
        <f t="shared" si="57"/>
        <v>0</v>
      </c>
      <c r="H1032" s="3">
        <f t="shared" si="57"/>
        <v>0</v>
      </c>
      <c r="I1032" s="3">
        <f t="shared" si="57"/>
        <v>14201089.860000001</v>
      </c>
      <c r="J1032" s="3">
        <f t="shared" si="57"/>
        <v>14155571.290000001</v>
      </c>
      <c r="K1032" s="3">
        <f>K1033+K1049+K1073</f>
        <v>7845007.968</v>
      </c>
      <c r="L1032" s="58"/>
      <c r="M1032" s="90" t="s">
        <v>21</v>
      </c>
    </row>
    <row r="1033" spans="1:13" s="116" customFormat="1" ht="25.5">
      <c r="A1033" s="214"/>
      <c r="B1033" s="123" t="s">
        <v>734</v>
      </c>
      <c r="C1033" s="181">
        <v>7000000</v>
      </c>
      <c r="D1033" s="181">
        <v>7000000</v>
      </c>
      <c r="E1033" s="181">
        <v>961000</v>
      </c>
      <c r="F1033" s="181">
        <f>F1034+F1036</f>
        <v>954473.5640000001</v>
      </c>
      <c r="G1033" s="181">
        <v>0</v>
      </c>
      <c r="H1033" s="181">
        <v>0</v>
      </c>
      <c r="I1033" s="181">
        <v>7961000</v>
      </c>
      <c r="J1033" s="181">
        <f>H1033+F1033+D1033</f>
        <v>7954473.564</v>
      </c>
      <c r="K1033" s="181">
        <f>K1034+K1036</f>
        <v>5345541.257</v>
      </c>
      <c r="L1033" s="201"/>
      <c r="M1033" s="115" t="s">
        <v>22</v>
      </c>
    </row>
    <row r="1034" spans="1:13" ht="25.5">
      <c r="A1034" s="122"/>
      <c r="B1034" s="117" t="s">
        <v>312</v>
      </c>
      <c r="C1034" s="73">
        <v>4000000</v>
      </c>
      <c r="D1034" s="73">
        <v>4000000</v>
      </c>
      <c r="E1034" s="73">
        <v>211000</v>
      </c>
      <c r="F1034" s="73">
        <f>F1035</f>
        <v>211000</v>
      </c>
      <c r="G1034" s="73">
        <v>0</v>
      </c>
      <c r="H1034" s="73">
        <v>0</v>
      </c>
      <c r="I1034" s="73">
        <v>4211000</v>
      </c>
      <c r="J1034" s="73">
        <f>H1034+F1034+D1034</f>
        <v>4211000</v>
      </c>
      <c r="K1034" s="73">
        <f>K1035</f>
        <v>2289289.5360000003</v>
      </c>
      <c r="L1034" s="192"/>
      <c r="M1034" s="91" t="s">
        <v>23</v>
      </c>
    </row>
    <row r="1035" spans="1:13" ht="51">
      <c r="A1035" s="122" t="s">
        <v>24</v>
      </c>
      <c r="B1035" s="118" t="s">
        <v>313</v>
      </c>
      <c r="C1035" s="73">
        <v>4000000</v>
      </c>
      <c r="D1035" s="73">
        <v>4000000</v>
      </c>
      <c r="E1035" s="73">
        <v>211000</v>
      </c>
      <c r="F1035" s="73">
        <v>211000</v>
      </c>
      <c r="G1035" s="73">
        <v>0</v>
      </c>
      <c r="H1035" s="73">
        <v>0</v>
      </c>
      <c r="I1035" s="73">
        <v>4211000</v>
      </c>
      <c r="J1035" s="73">
        <f aca="true" t="shared" si="58" ref="J1035:J1084">H1035+F1035+D1035</f>
        <v>4211000</v>
      </c>
      <c r="K1035" s="73">
        <v>2289289.5360000003</v>
      </c>
      <c r="L1035" s="192" t="s">
        <v>25</v>
      </c>
      <c r="M1035" s="91" t="s">
        <v>26</v>
      </c>
    </row>
    <row r="1036" spans="1:13" ht="25.5">
      <c r="A1036" s="122"/>
      <c r="B1036" s="117" t="s">
        <v>735</v>
      </c>
      <c r="C1036" s="73">
        <v>3000000</v>
      </c>
      <c r="D1036" s="73">
        <v>3000000</v>
      </c>
      <c r="E1036" s="73">
        <v>750000</v>
      </c>
      <c r="F1036" s="73">
        <f>SUM(F1037:F1048)</f>
        <v>743473.5640000001</v>
      </c>
      <c r="G1036" s="73">
        <v>0</v>
      </c>
      <c r="H1036" s="73">
        <v>0</v>
      </c>
      <c r="I1036" s="73">
        <v>3750000</v>
      </c>
      <c r="J1036" s="73">
        <f t="shared" si="58"/>
        <v>3743473.5640000002</v>
      </c>
      <c r="K1036" s="73">
        <f>SUM(K1037:K1048)</f>
        <v>3056251.721</v>
      </c>
      <c r="L1036" s="192"/>
      <c r="M1036" s="91" t="s">
        <v>27</v>
      </c>
    </row>
    <row r="1037" spans="1:13" ht="38.25">
      <c r="A1037" s="122" t="s">
        <v>28</v>
      </c>
      <c r="B1037" s="118" t="s">
        <v>736</v>
      </c>
      <c r="C1037" s="73">
        <v>884827.239</v>
      </c>
      <c r="D1037" s="73">
        <v>884827.239</v>
      </c>
      <c r="E1037" s="73">
        <v>221206.81</v>
      </c>
      <c r="F1037" s="73">
        <v>221206.644</v>
      </c>
      <c r="G1037" s="73">
        <v>0</v>
      </c>
      <c r="H1037" s="73">
        <v>0</v>
      </c>
      <c r="I1037" s="73">
        <v>1106034.049</v>
      </c>
      <c r="J1037" s="73">
        <f t="shared" si="58"/>
        <v>1106033.883</v>
      </c>
      <c r="K1037" s="73">
        <v>1102064.584</v>
      </c>
      <c r="L1037" s="192" t="s">
        <v>798</v>
      </c>
      <c r="M1037" s="91" t="s">
        <v>445</v>
      </c>
    </row>
    <row r="1038" spans="1:13" ht="30">
      <c r="A1038" s="36" t="s">
        <v>29</v>
      </c>
      <c r="B1038" s="120" t="s">
        <v>737</v>
      </c>
      <c r="C1038" s="73">
        <v>54692.511</v>
      </c>
      <c r="D1038" s="73">
        <v>54692.511</v>
      </c>
      <c r="E1038" s="73">
        <v>13673.128</v>
      </c>
      <c r="F1038" s="73">
        <v>13455.67</v>
      </c>
      <c r="G1038" s="73">
        <v>0</v>
      </c>
      <c r="H1038" s="73">
        <v>0</v>
      </c>
      <c r="I1038" s="73">
        <v>68365.639</v>
      </c>
      <c r="J1038" s="73">
        <f t="shared" si="58"/>
        <v>68148.181</v>
      </c>
      <c r="K1038" s="73">
        <v>53632.587</v>
      </c>
      <c r="L1038" s="192" t="s">
        <v>30</v>
      </c>
      <c r="M1038" s="17" t="s">
        <v>31</v>
      </c>
    </row>
    <row r="1039" spans="1:13" ht="51">
      <c r="A1039" s="67" t="s">
        <v>32</v>
      </c>
      <c r="B1039" s="121" t="s">
        <v>738</v>
      </c>
      <c r="C1039" s="73">
        <v>660180.098</v>
      </c>
      <c r="D1039" s="73">
        <v>660180.098</v>
      </c>
      <c r="E1039" s="73">
        <v>165045.025</v>
      </c>
      <c r="F1039" s="73">
        <v>162655.06</v>
      </c>
      <c r="G1039" s="73">
        <v>0</v>
      </c>
      <c r="H1039" s="73">
        <v>0</v>
      </c>
      <c r="I1039" s="73">
        <v>825225.123</v>
      </c>
      <c r="J1039" s="73">
        <f t="shared" si="58"/>
        <v>822835.158</v>
      </c>
      <c r="K1039" s="73">
        <v>454936.12399999995</v>
      </c>
      <c r="L1039" s="192" t="s">
        <v>33</v>
      </c>
      <c r="M1039" s="25" t="s">
        <v>34</v>
      </c>
    </row>
    <row r="1040" spans="1:13" ht="51">
      <c r="A1040" s="67" t="s">
        <v>35</v>
      </c>
      <c r="B1040" s="121" t="s">
        <v>739</v>
      </c>
      <c r="C1040" s="73">
        <v>356572.006</v>
      </c>
      <c r="D1040" s="73">
        <v>356572.006</v>
      </c>
      <c r="E1040" s="73">
        <v>89143.001</v>
      </c>
      <c r="F1040" s="73">
        <v>89047.95</v>
      </c>
      <c r="G1040" s="73">
        <v>0</v>
      </c>
      <c r="H1040" s="73">
        <v>0</v>
      </c>
      <c r="I1040" s="73">
        <v>445715.007</v>
      </c>
      <c r="J1040" s="73">
        <f t="shared" si="58"/>
        <v>445619.956</v>
      </c>
      <c r="K1040" s="73">
        <v>371770.34</v>
      </c>
      <c r="L1040" s="192" t="s">
        <v>460</v>
      </c>
      <c r="M1040" s="25" t="s">
        <v>36</v>
      </c>
    </row>
    <row r="1041" spans="1:13" ht="25.5">
      <c r="A1041" s="67" t="s">
        <v>37</v>
      </c>
      <c r="B1041" s="121" t="s">
        <v>38</v>
      </c>
      <c r="C1041" s="73">
        <v>36181.55</v>
      </c>
      <c r="D1041" s="73">
        <v>36181.55</v>
      </c>
      <c r="E1041" s="73">
        <v>9045.388</v>
      </c>
      <c r="F1041" s="73">
        <v>8957.77</v>
      </c>
      <c r="G1041" s="73">
        <v>0</v>
      </c>
      <c r="H1041" s="73">
        <v>0</v>
      </c>
      <c r="I1041" s="73">
        <v>45226.938</v>
      </c>
      <c r="J1041" s="73">
        <f t="shared" si="58"/>
        <v>45139.32000000001</v>
      </c>
      <c r="K1041" s="73">
        <v>39399.646</v>
      </c>
      <c r="L1041" s="192" t="s">
        <v>308</v>
      </c>
      <c r="M1041" s="25" t="s">
        <v>39</v>
      </c>
    </row>
    <row r="1042" spans="1:13" ht="38.25">
      <c r="A1042" s="67" t="s">
        <v>40</v>
      </c>
      <c r="B1042" s="121" t="s">
        <v>740</v>
      </c>
      <c r="C1042" s="73">
        <v>607969.481</v>
      </c>
      <c r="D1042" s="73">
        <v>607969.481</v>
      </c>
      <c r="E1042" s="73">
        <v>151992.37</v>
      </c>
      <c r="F1042" s="73">
        <v>149666.68</v>
      </c>
      <c r="G1042" s="73">
        <v>0</v>
      </c>
      <c r="H1042" s="73">
        <v>0</v>
      </c>
      <c r="I1042" s="73">
        <v>759961.851</v>
      </c>
      <c r="J1042" s="73">
        <f t="shared" si="58"/>
        <v>757636.1610000001</v>
      </c>
      <c r="K1042" s="73">
        <v>627318.292</v>
      </c>
      <c r="L1042" s="192" t="s">
        <v>41</v>
      </c>
      <c r="M1042" s="25" t="s">
        <v>42</v>
      </c>
    </row>
    <row r="1043" spans="1:13" ht="38.25">
      <c r="A1043" s="67" t="s">
        <v>43</v>
      </c>
      <c r="B1043" s="121" t="s">
        <v>44</v>
      </c>
      <c r="C1043" s="73">
        <v>231420.933</v>
      </c>
      <c r="D1043" s="73">
        <v>231420.933</v>
      </c>
      <c r="E1043" s="73">
        <v>57855.233</v>
      </c>
      <c r="F1043" s="73">
        <v>57127.18</v>
      </c>
      <c r="G1043" s="73">
        <v>0</v>
      </c>
      <c r="H1043" s="73">
        <v>0</v>
      </c>
      <c r="I1043" s="73">
        <v>289276.166</v>
      </c>
      <c r="J1043" s="73">
        <f t="shared" si="58"/>
        <v>288548.113</v>
      </c>
      <c r="K1043" s="73">
        <v>243546.16199999998</v>
      </c>
      <c r="L1043" s="192" t="s">
        <v>45</v>
      </c>
      <c r="M1043" s="25" t="s">
        <v>46</v>
      </c>
    </row>
    <row r="1044" spans="1:13" ht="38.25">
      <c r="A1044" s="67" t="s">
        <v>47</v>
      </c>
      <c r="B1044" s="121" t="s">
        <v>315</v>
      </c>
      <c r="C1044" s="73">
        <v>20709.508</v>
      </c>
      <c r="D1044" s="73">
        <v>20709.508</v>
      </c>
      <c r="E1044" s="73">
        <v>5177.377</v>
      </c>
      <c r="F1044" s="73">
        <v>5100.66</v>
      </c>
      <c r="G1044" s="73">
        <v>0</v>
      </c>
      <c r="H1044" s="73">
        <v>0</v>
      </c>
      <c r="I1044" s="73">
        <v>25886.885</v>
      </c>
      <c r="J1044" s="73">
        <f t="shared" si="58"/>
        <v>25810.168</v>
      </c>
      <c r="K1044" s="73">
        <v>22505.196</v>
      </c>
      <c r="L1044" s="192" t="s">
        <v>799</v>
      </c>
      <c r="M1044" s="25" t="s">
        <v>48</v>
      </c>
    </row>
    <row r="1045" spans="1:13" ht="51">
      <c r="A1045" s="67" t="s">
        <v>49</v>
      </c>
      <c r="B1045" s="121" t="s">
        <v>741</v>
      </c>
      <c r="C1045" s="73">
        <v>4030.765</v>
      </c>
      <c r="D1045" s="73">
        <v>4030.765</v>
      </c>
      <c r="E1045" s="73">
        <v>1007.691</v>
      </c>
      <c r="F1045" s="73">
        <v>968.56</v>
      </c>
      <c r="G1045" s="73">
        <v>0</v>
      </c>
      <c r="H1045" s="73">
        <v>0</v>
      </c>
      <c r="I1045" s="73">
        <v>5038.456</v>
      </c>
      <c r="J1045" s="73">
        <f t="shared" si="58"/>
        <v>4999.325</v>
      </c>
      <c r="K1045" s="73">
        <v>4163.669</v>
      </c>
      <c r="L1045" s="192" t="s">
        <v>50</v>
      </c>
      <c r="M1045" s="25" t="s">
        <v>51</v>
      </c>
    </row>
    <row r="1046" spans="1:13" ht="38.25">
      <c r="A1046" s="67" t="s">
        <v>52</v>
      </c>
      <c r="B1046" s="121" t="s">
        <v>742</v>
      </c>
      <c r="C1046" s="73">
        <v>61781.891</v>
      </c>
      <c r="D1046" s="73">
        <v>61781.891</v>
      </c>
      <c r="E1046" s="73">
        <v>15445.473</v>
      </c>
      <c r="F1046" s="73">
        <v>15194.15</v>
      </c>
      <c r="G1046" s="73">
        <v>0</v>
      </c>
      <c r="H1046" s="73">
        <v>0</v>
      </c>
      <c r="I1046" s="73">
        <v>77227.364</v>
      </c>
      <c r="J1046" s="73">
        <f t="shared" si="58"/>
        <v>76976.041</v>
      </c>
      <c r="K1046" s="73">
        <v>63751.752</v>
      </c>
      <c r="L1046" s="192" t="s">
        <v>53</v>
      </c>
      <c r="M1046" s="25" t="s">
        <v>51</v>
      </c>
    </row>
    <row r="1047" spans="1:13" ht="38.25">
      <c r="A1047" s="67" t="s">
        <v>54</v>
      </c>
      <c r="B1047" s="121" t="s">
        <v>743</v>
      </c>
      <c r="C1047" s="73">
        <v>68878.016</v>
      </c>
      <c r="D1047" s="73">
        <v>68878.016</v>
      </c>
      <c r="E1047" s="73">
        <v>17219.504</v>
      </c>
      <c r="F1047" s="73">
        <v>16928.69</v>
      </c>
      <c r="G1047" s="73">
        <v>0</v>
      </c>
      <c r="H1047" s="73">
        <v>0</v>
      </c>
      <c r="I1047" s="73">
        <v>86097.52</v>
      </c>
      <c r="J1047" s="73">
        <f t="shared" si="58"/>
        <v>85806.706</v>
      </c>
      <c r="K1047" s="73">
        <v>58596.346</v>
      </c>
      <c r="L1047" s="192" t="s">
        <v>55</v>
      </c>
      <c r="M1047" s="25" t="s">
        <v>56</v>
      </c>
    </row>
    <row r="1048" spans="1:13" ht="38.25">
      <c r="A1048" s="67" t="s">
        <v>57</v>
      </c>
      <c r="B1048" s="121" t="s">
        <v>744</v>
      </c>
      <c r="C1048" s="73">
        <v>12756.002</v>
      </c>
      <c r="D1048" s="73">
        <v>12756.002</v>
      </c>
      <c r="E1048" s="73">
        <v>3189</v>
      </c>
      <c r="F1048" s="73">
        <v>3164.55</v>
      </c>
      <c r="G1048" s="73">
        <v>0</v>
      </c>
      <c r="H1048" s="73">
        <v>0</v>
      </c>
      <c r="I1048" s="73">
        <v>15945.002</v>
      </c>
      <c r="J1048" s="73">
        <f t="shared" si="58"/>
        <v>15920.552</v>
      </c>
      <c r="K1048" s="73">
        <v>14567.023000000001</v>
      </c>
      <c r="L1048" s="192" t="s">
        <v>519</v>
      </c>
      <c r="M1048" s="25" t="s">
        <v>311</v>
      </c>
    </row>
    <row r="1049" spans="1:13" s="116" customFormat="1" ht="25.5">
      <c r="A1049" s="215"/>
      <c r="B1049" s="124" t="s">
        <v>745</v>
      </c>
      <c r="C1049" s="181">
        <v>3879192</v>
      </c>
      <c r="D1049" s="181">
        <v>3879192</v>
      </c>
      <c r="E1049" s="181">
        <v>238458.845</v>
      </c>
      <c r="F1049" s="181">
        <f>F1050+F1059</f>
        <v>199466.711</v>
      </c>
      <c r="G1049" s="181">
        <v>0</v>
      </c>
      <c r="H1049" s="181">
        <v>0</v>
      </c>
      <c r="I1049" s="181">
        <v>4117650.845</v>
      </c>
      <c r="J1049" s="181">
        <f t="shared" si="58"/>
        <v>4078658.711</v>
      </c>
      <c r="K1049" s="181">
        <f>K1050+K1059</f>
        <v>2499466.7109999997</v>
      </c>
      <c r="L1049" s="201"/>
      <c r="M1049" s="125" t="s">
        <v>58</v>
      </c>
    </row>
    <row r="1050" spans="1:13" ht="25.5">
      <c r="A1050" s="67"/>
      <c r="B1050" s="70" t="s">
        <v>746</v>
      </c>
      <c r="C1050" s="73">
        <v>1579192</v>
      </c>
      <c r="D1050" s="73">
        <v>1579192</v>
      </c>
      <c r="E1050" s="73">
        <v>117405.559</v>
      </c>
      <c r="F1050" s="73">
        <f>SUM(F1051:F1058)</f>
        <v>78413.425</v>
      </c>
      <c r="G1050" s="73">
        <v>0</v>
      </c>
      <c r="H1050" s="73">
        <v>0</v>
      </c>
      <c r="I1050" s="73">
        <v>1696597.559</v>
      </c>
      <c r="J1050" s="73">
        <f t="shared" si="58"/>
        <v>1657605.425</v>
      </c>
      <c r="K1050" s="73">
        <f>SUM(K1051:K1058)</f>
        <v>78413.425</v>
      </c>
      <c r="L1050" s="192"/>
      <c r="M1050" s="25" t="s">
        <v>59</v>
      </c>
    </row>
    <row r="1051" spans="1:13" ht="38.25">
      <c r="A1051" s="67" t="s">
        <v>60</v>
      </c>
      <c r="B1051" s="121" t="s">
        <v>61</v>
      </c>
      <c r="C1051" s="73">
        <v>265640.532</v>
      </c>
      <c r="D1051" s="73">
        <v>265640.532</v>
      </c>
      <c r="E1051" s="73">
        <v>13979.996</v>
      </c>
      <c r="F1051" s="73">
        <v>0</v>
      </c>
      <c r="G1051" s="73">
        <v>0</v>
      </c>
      <c r="H1051" s="73">
        <v>0</v>
      </c>
      <c r="I1051" s="73">
        <v>279620.528</v>
      </c>
      <c r="J1051" s="73">
        <f t="shared" si="58"/>
        <v>265640.532</v>
      </c>
      <c r="K1051" s="73">
        <v>0</v>
      </c>
      <c r="L1051" s="192" t="s">
        <v>1614</v>
      </c>
      <c r="M1051" s="25" t="s">
        <v>441</v>
      </c>
    </row>
    <row r="1052" spans="1:13" ht="76.5">
      <c r="A1052" s="67" t="s">
        <v>62</v>
      </c>
      <c r="B1052" s="121" t="s">
        <v>63</v>
      </c>
      <c r="C1052" s="73">
        <v>95000</v>
      </c>
      <c r="D1052" s="73">
        <v>95000</v>
      </c>
      <c r="E1052" s="73">
        <v>5000</v>
      </c>
      <c r="F1052" s="73">
        <v>5000</v>
      </c>
      <c r="G1052" s="73">
        <v>0</v>
      </c>
      <c r="H1052" s="73">
        <v>0</v>
      </c>
      <c r="I1052" s="73">
        <v>100000</v>
      </c>
      <c r="J1052" s="73">
        <f t="shared" si="58"/>
        <v>100000</v>
      </c>
      <c r="K1052" s="73">
        <v>5000</v>
      </c>
      <c r="L1052" s="192" t="s">
        <v>64</v>
      </c>
      <c r="M1052" s="25" t="s">
        <v>65</v>
      </c>
    </row>
    <row r="1053" spans="1:13" ht="63.75">
      <c r="A1053" s="67" t="s">
        <v>66</v>
      </c>
      <c r="B1053" s="121" t="s">
        <v>67</v>
      </c>
      <c r="C1053" s="73">
        <v>58505</v>
      </c>
      <c r="D1053" s="73">
        <v>58505</v>
      </c>
      <c r="E1053" s="73">
        <v>3080.027</v>
      </c>
      <c r="F1053" s="73">
        <v>0</v>
      </c>
      <c r="G1053" s="73">
        <v>0</v>
      </c>
      <c r="H1053" s="73">
        <v>0</v>
      </c>
      <c r="I1053" s="73">
        <v>61585.027</v>
      </c>
      <c r="J1053" s="73">
        <f t="shared" si="58"/>
        <v>58505</v>
      </c>
      <c r="K1053" s="73">
        <v>0</v>
      </c>
      <c r="L1053" s="192" t="s">
        <v>1614</v>
      </c>
      <c r="M1053" s="25" t="s">
        <v>441</v>
      </c>
    </row>
    <row r="1054" spans="1:13" ht="51">
      <c r="A1054" s="67" t="s">
        <v>68</v>
      </c>
      <c r="B1054" s="121" t="s">
        <v>69</v>
      </c>
      <c r="C1054" s="73">
        <v>243822</v>
      </c>
      <c r="D1054" s="73">
        <v>243822</v>
      </c>
      <c r="E1054" s="73">
        <v>12832.049</v>
      </c>
      <c r="F1054" s="73">
        <v>0</v>
      </c>
      <c r="G1054" s="73">
        <v>0</v>
      </c>
      <c r="H1054" s="73">
        <v>0</v>
      </c>
      <c r="I1054" s="73">
        <v>256654.049</v>
      </c>
      <c r="J1054" s="73">
        <f t="shared" si="58"/>
        <v>243822</v>
      </c>
      <c r="K1054" s="73">
        <v>0</v>
      </c>
      <c r="L1054" s="192" t="s">
        <v>1614</v>
      </c>
      <c r="M1054" s="25" t="s">
        <v>441</v>
      </c>
    </row>
    <row r="1055" spans="1:13" ht="51">
      <c r="A1055" s="67" t="s">
        <v>70</v>
      </c>
      <c r="B1055" s="121" t="s">
        <v>71</v>
      </c>
      <c r="C1055" s="73">
        <v>172883</v>
      </c>
      <c r="D1055" s="73">
        <v>172883</v>
      </c>
      <c r="E1055" s="73">
        <v>9100.062</v>
      </c>
      <c r="F1055" s="73">
        <v>0</v>
      </c>
      <c r="G1055" s="73">
        <v>0</v>
      </c>
      <c r="H1055" s="73">
        <v>0</v>
      </c>
      <c r="I1055" s="73">
        <v>181983.062</v>
      </c>
      <c r="J1055" s="73">
        <f t="shared" si="58"/>
        <v>172883</v>
      </c>
      <c r="K1055" s="73">
        <v>0</v>
      </c>
      <c r="L1055" s="192" t="s">
        <v>1614</v>
      </c>
      <c r="M1055" s="25" t="s">
        <v>441</v>
      </c>
    </row>
    <row r="1056" spans="1:13" ht="51">
      <c r="A1056" s="67" t="s">
        <v>72</v>
      </c>
      <c r="B1056" s="121" t="s">
        <v>747</v>
      </c>
      <c r="C1056" s="73">
        <v>261000</v>
      </c>
      <c r="D1056" s="73">
        <v>261000</v>
      </c>
      <c r="E1056" s="73">
        <v>47229.245</v>
      </c>
      <c r="F1056" s="73">
        <v>47229.245</v>
      </c>
      <c r="G1056" s="73">
        <v>0</v>
      </c>
      <c r="H1056" s="73">
        <v>0</v>
      </c>
      <c r="I1056" s="73">
        <v>308229.245</v>
      </c>
      <c r="J1056" s="73">
        <f t="shared" si="58"/>
        <v>308229.245</v>
      </c>
      <c r="K1056" s="73">
        <v>47229.245</v>
      </c>
      <c r="L1056" s="192" t="s">
        <v>748</v>
      </c>
      <c r="M1056" s="25" t="s">
        <v>73</v>
      </c>
    </row>
    <row r="1057" spans="1:13" ht="63.75">
      <c r="A1057" s="67" t="s">
        <v>74</v>
      </c>
      <c r="B1057" s="121" t="s">
        <v>749</v>
      </c>
      <c r="C1057" s="73">
        <v>272480</v>
      </c>
      <c r="D1057" s="73">
        <v>272480</v>
      </c>
      <c r="E1057" s="73">
        <v>15138.84</v>
      </c>
      <c r="F1057" s="73">
        <v>15138.84</v>
      </c>
      <c r="G1057" s="73">
        <v>0</v>
      </c>
      <c r="H1057" s="73">
        <v>0</v>
      </c>
      <c r="I1057" s="73">
        <v>287618.84</v>
      </c>
      <c r="J1057" s="73">
        <f t="shared" si="58"/>
        <v>287618.84</v>
      </c>
      <c r="K1057" s="73">
        <v>15138.84</v>
      </c>
      <c r="L1057" s="192" t="s">
        <v>75</v>
      </c>
      <c r="M1057" s="25" t="s">
        <v>76</v>
      </c>
    </row>
    <row r="1058" spans="1:13" ht="63.75">
      <c r="A1058" s="67" t="s">
        <v>77</v>
      </c>
      <c r="B1058" s="121" t="s">
        <v>78</v>
      </c>
      <c r="C1058" s="73">
        <v>209861.468</v>
      </c>
      <c r="D1058" s="73">
        <v>209861.468</v>
      </c>
      <c r="E1058" s="73">
        <v>11045.34</v>
      </c>
      <c r="F1058" s="73">
        <v>11045.34</v>
      </c>
      <c r="G1058" s="73">
        <v>0</v>
      </c>
      <c r="H1058" s="73">
        <v>0</v>
      </c>
      <c r="I1058" s="73">
        <v>220906.808</v>
      </c>
      <c r="J1058" s="73">
        <f t="shared" si="58"/>
        <v>220906.808</v>
      </c>
      <c r="K1058" s="73">
        <v>11045.34</v>
      </c>
      <c r="L1058" s="192" t="s">
        <v>79</v>
      </c>
      <c r="M1058" s="25" t="s">
        <v>65</v>
      </c>
    </row>
    <row r="1059" spans="1:13" ht="25.5">
      <c r="A1059" s="67"/>
      <c r="B1059" s="121" t="s">
        <v>750</v>
      </c>
      <c r="C1059" s="73">
        <v>2300000</v>
      </c>
      <c r="D1059" s="73">
        <v>2300000</v>
      </c>
      <c r="E1059" s="73">
        <v>121053.286</v>
      </c>
      <c r="F1059" s="73">
        <f>SUM(F1060:F1072)</f>
        <v>121053.28600000001</v>
      </c>
      <c r="G1059" s="73">
        <v>0</v>
      </c>
      <c r="H1059" s="73">
        <v>0</v>
      </c>
      <c r="I1059" s="73">
        <v>2421053.286</v>
      </c>
      <c r="J1059" s="73">
        <f t="shared" si="58"/>
        <v>2421053.286</v>
      </c>
      <c r="K1059" s="73">
        <f>SUM(K1060:K1072)</f>
        <v>2421053.286</v>
      </c>
      <c r="L1059" s="192"/>
      <c r="M1059" s="25" t="s">
        <v>342</v>
      </c>
    </row>
    <row r="1060" spans="1:13" ht="51">
      <c r="A1060" s="67" t="s">
        <v>80</v>
      </c>
      <c r="B1060" s="121" t="s">
        <v>751</v>
      </c>
      <c r="C1060" s="73">
        <v>334645.2</v>
      </c>
      <c r="D1060" s="73">
        <v>334645.2</v>
      </c>
      <c r="E1060" s="73">
        <v>17612.935</v>
      </c>
      <c r="F1060" s="73">
        <v>17612.935</v>
      </c>
      <c r="G1060" s="73">
        <v>0</v>
      </c>
      <c r="H1060" s="73">
        <v>0</v>
      </c>
      <c r="I1060" s="73">
        <v>352258.135</v>
      </c>
      <c r="J1060" s="73">
        <f t="shared" si="58"/>
        <v>352258.135</v>
      </c>
      <c r="K1060" s="73">
        <v>352258.135</v>
      </c>
      <c r="L1060" s="192" t="s">
        <v>343</v>
      </c>
      <c r="M1060" s="25" t="s">
        <v>311</v>
      </c>
    </row>
    <row r="1061" spans="1:13" ht="51">
      <c r="A1061" s="67" t="s">
        <v>81</v>
      </c>
      <c r="B1061" s="121" t="s">
        <v>752</v>
      </c>
      <c r="C1061" s="73">
        <v>95000</v>
      </c>
      <c r="D1061" s="73">
        <v>95000</v>
      </c>
      <c r="E1061" s="73">
        <v>5000</v>
      </c>
      <c r="F1061" s="73">
        <v>5000</v>
      </c>
      <c r="G1061" s="73">
        <v>0</v>
      </c>
      <c r="H1061" s="73">
        <v>0</v>
      </c>
      <c r="I1061" s="73">
        <v>100000</v>
      </c>
      <c r="J1061" s="73">
        <f t="shared" si="58"/>
        <v>100000</v>
      </c>
      <c r="K1061" s="73">
        <v>100000</v>
      </c>
      <c r="L1061" s="192" t="s">
        <v>82</v>
      </c>
      <c r="M1061" s="25" t="s">
        <v>342</v>
      </c>
    </row>
    <row r="1062" spans="1:13" ht="38.25">
      <c r="A1062" s="67" t="s">
        <v>83</v>
      </c>
      <c r="B1062" s="121" t="s">
        <v>753</v>
      </c>
      <c r="C1062" s="73">
        <v>53462.1</v>
      </c>
      <c r="D1062" s="73">
        <v>53462.1</v>
      </c>
      <c r="E1062" s="73">
        <v>2813.906</v>
      </c>
      <c r="F1062" s="73">
        <v>2813.906</v>
      </c>
      <c r="G1062" s="73">
        <v>0</v>
      </c>
      <c r="H1062" s="73">
        <v>0</v>
      </c>
      <c r="I1062" s="73">
        <v>56276.006</v>
      </c>
      <c r="J1062" s="73">
        <f t="shared" si="58"/>
        <v>56276.006</v>
      </c>
      <c r="K1062" s="73">
        <v>56276.006</v>
      </c>
      <c r="L1062" s="192" t="s">
        <v>343</v>
      </c>
      <c r="M1062" s="25" t="s">
        <v>311</v>
      </c>
    </row>
    <row r="1063" spans="1:13" ht="25.5">
      <c r="A1063" s="67" t="s">
        <v>84</v>
      </c>
      <c r="B1063" s="121" t="s">
        <v>754</v>
      </c>
      <c r="C1063" s="73">
        <v>23216.2</v>
      </c>
      <c r="D1063" s="73">
        <v>23216.2</v>
      </c>
      <c r="E1063" s="73">
        <v>1221.984</v>
      </c>
      <c r="F1063" s="73">
        <v>1221.984</v>
      </c>
      <c r="G1063" s="73">
        <v>0</v>
      </c>
      <c r="H1063" s="73">
        <v>0</v>
      </c>
      <c r="I1063" s="73">
        <v>24438.184</v>
      </c>
      <c r="J1063" s="73">
        <f t="shared" si="58"/>
        <v>24438.184</v>
      </c>
      <c r="K1063" s="73">
        <v>24438.184</v>
      </c>
      <c r="L1063" s="192" t="s">
        <v>85</v>
      </c>
      <c r="M1063" s="25" t="s">
        <v>86</v>
      </c>
    </row>
    <row r="1064" spans="1:13" ht="51">
      <c r="A1064" s="67" t="s">
        <v>87</v>
      </c>
      <c r="B1064" s="121" t="s">
        <v>755</v>
      </c>
      <c r="C1064" s="73">
        <v>27006.3</v>
      </c>
      <c r="D1064" s="73">
        <v>27006.3</v>
      </c>
      <c r="E1064" s="73">
        <v>1421.434</v>
      </c>
      <c r="F1064" s="73">
        <v>1421.434</v>
      </c>
      <c r="G1064" s="73">
        <v>0</v>
      </c>
      <c r="H1064" s="73">
        <v>0</v>
      </c>
      <c r="I1064" s="73">
        <v>28427.734</v>
      </c>
      <c r="J1064" s="73">
        <f t="shared" si="58"/>
        <v>28427.734</v>
      </c>
      <c r="K1064" s="73">
        <v>28427.734</v>
      </c>
      <c r="L1064" s="192" t="s">
        <v>343</v>
      </c>
      <c r="M1064" s="25" t="s">
        <v>311</v>
      </c>
    </row>
    <row r="1065" spans="1:13" ht="38.25">
      <c r="A1065" s="67" t="s">
        <v>88</v>
      </c>
      <c r="B1065" s="121" t="s">
        <v>756</v>
      </c>
      <c r="C1065" s="73">
        <v>32690</v>
      </c>
      <c r="D1065" s="73">
        <v>32690</v>
      </c>
      <c r="E1065" s="73">
        <v>1721.23</v>
      </c>
      <c r="F1065" s="73">
        <v>1721.23</v>
      </c>
      <c r="G1065" s="73">
        <v>0</v>
      </c>
      <c r="H1065" s="73">
        <v>0</v>
      </c>
      <c r="I1065" s="73">
        <v>34411.23</v>
      </c>
      <c r="J1065" s="73">
        <f t="shared" si="58"/>
        <v>34411.23</v>
      </c>
      <c r="K1065" s="73">
        <v>34411.23</v>
      </c>
      <c r="L1065" s="192" t="s">
        <v>343</v>
      </c>
      <c r="M1065" s="25" t="s">
        <v>311</v>
      </c>
    </row>
    <row r="1066" spans="1:13" ht="25.5">
      <c r="A1066" s="67" t="s">
        <v>89</v>
      </c>
      <c r="B1066" s="121" t="s">
        <v>757</v>
      </c>
      <c r="C1066" s="73">
        <v>13724.7</v>
      </c>
      <c r="D1066" s="73">
        <v>13724.7</v>
      </c>
      <c r="E1066" s="73">
        <v>722.386</v>
      </c>
      <c r="F1066" s="73">
        <v>722.386</v>
      </c>
      <c r="G1066" s="73">
        <v>0</v>
      </c>
      <c r="H1066" s="73">
        <v>0</v>
      </c>
      <c r="I1066" s="73">
        <v>14447.086</v>
      </c>
      <c r="J1066" s="73">
        <f t="shared" si="58"/>
        <v>14447.086000000001</v>
      </c>
      <c r="K1066" s="73">
        <v>14447.086000000001</v>
      </c>
      <c r="L1066" s="192" t="s">
        <v>90</v>
      </c>
      <c r="M1066" s="25" t="s">
        <v>86</v>
      </c>
    </row>
    <row r="1067" spans="1:13" ht="38.25">
      <c r="A1067" s="67" t="s">
        <v>91</v>
      </c>
      <c r="B1067" s="121" t="s">
        <v>758</v>
      </c>
      <c r="C1067" s="73">
        <v>18979.3</v>
      </c>
      <c r="D1067" s="73">
        <v>18979.3</v>
      </c>
      <c r="E1067" s="73">
        <v>998.953</v>
      </c>
      <c r="F1067" s="73">
        <v>998.953</v>
      </c>
      <c r="G1067" s="73">
        <v>0</v>
      </c>
      <c r="H1067" s="73">
        <v>0</v>
      </c>
      <c r="I1067" s="73">
        <v>19978.253</v>
      </c>
      <c r="J1067" s="73">
        <f t="shared" si="58"/>
        <v>19978.253</v>
      </c>
      <c r="K1067" s="73">
        <v>19978.253</v>
      </c>
      <c r="L1067" s="192" t="s">
        <v>343</v>
      </c>
      <c r="M1067" s="25" t="s">
        <v>311</v>
      </c>
    </row>
    <row r="1068" spans="1:13" ht="76.5">
      <c r="A1068" s="67" t="s">
        <v>92</v>
      </c>
      <c r="B1068" s="121" t="s">
        <v>759</v>
      </c>
      <c r="C1068" s="73">
        <v>196255.6</v>
      </c>
      <c r="D1068" s="73">
        <v>196255.6</v>
      </c>
      <c r="E1068" s="73">
        <v>10329.235</v>
      </c>
      <c r="F1068" s="73">
        <v>10329.235</v>
      </c>
      <c r="G1068" s="73">
        <v>0</v>
      </c>
      <c r="H1068" s="73">
        <v>0</v>
      </c>
      <c r="I1068" s="73">
        <v>206584.835</v>
      </c>
      <c r="J1068" s="73">
        <f t="shared" si="58"/>
        <v>206584.83500000002</v>
      </c>
      <c r="K1068" s="73">
        <v>206584.83500000002</v>
      </c>
      <c r="L1068" s="192" t="s">
        <v>343</v>
      </c>
      <c r="M1068" s="25" t="s">
        <v>311</v>
      </c>
    </row>
    <row r="1069" spans="1:13" ht="102">
      <c r="A1069" s="67" t="s">
        <v>93</v>
      </c>
      <c r="B1069" s="121" t="s">
        <v>760</v>
      </c>
      <c r="C1069" s="73">
        <v>114449</v>
      </c>
      <c r="D1069" s="73">
        <v>114449</v>
      </c>
      <c r="E1069" s="73">
        <v>6023.73</v>
      </c>
      <c r="F1069" s="73">
        <v>6023.73</v>
      </c>
      <c r="G1069" s="73">
        <v>0</v>
      </c>
      <c r="H1069" s="73">
        <v>0</v>
      </c>
      <c r="I1069" s="73">
        <v>120472.73</v>
      </c>
      <c r="J1069" s="73">
        <f t="shared" si="58"/>
        <v>120472.73</v>
      </c>
      <c r="K1069" s="73">
        <v>120472.73</v>
      </c>
      <c r="L1069" s="192" t="s">
        <v>94</v>
      </c>
      <c r="M1069" s="25" t="s">
        <v>342</v>
      </c>
    </row>
    <row r="1070" spans="1:13" ht="114.75">
      <c r="A1070" s="67" t="s">
        <v>95</v>
      </c>
      <c r="B1070" s="121" t="s">
        <v>316</v>
      </c>
      <c r="C1070" s="73">
        <v>64437</v>
      </c>
      <c r="D1070" s="73">
        <v>64437</v>
      </c>
      <c r="E1070" s="73">
        <v>3391.511</v>
      </c>
      <c r="F1070" s="73">
        <v>3391.511</v>
      </c>
      <c r="G1070" s="73">
        <v>0</v>
      </c>
      <c r="H1070" s="73">
        <v>0</v>
      </c>
      <c r="I1070" s="73">
        <v>67828.511</v>
      </c>
      <c r="J1070" s="73">
        <f t="shared" si="58"/>
        <v>67828.511</v>
      </c>
      <c r="K1070" s="73">
        <v>67828.511</v>
      </c>
      <c r="L1070" s="192" t="s">
        <v>96</v>
      </c>
      <c r="M1070" s="25" t="s">
        <v>342</v>
      </c>
    </row>
    <row r="1071" spans="1:13" ht="38.25">
      <c r="A1071" s="67" t="s">
        <v>97</v>
      </c>
      <c r="B1071" s="121" t="s">
        <v>761</v>
      </c>
      <c r="C1071" s="73">
        <v>1165277.7</v>
      </c>
      <c r="D1071" s="73">
        <v>1165277.7</v>
      </c>
      <c r="E1071" s="73">
        <v>61329.782</v>
      </c>
      <c r="F1071" s="73">
        <v>61329.782</v>
      </c>
      <c r="G1071" s="73">
        <v>0</v>
      </c>
      <c r="H1071" s="73">
        <v>0</v>
      </c>
      <c r="I1071" s="73">
        <v>1226607.482</v>
      </c>
      <c r="J1071" s="73">
        <f t="shared" si="58"/>
        <v>1226607.4819999998</v>
      </c>
      <c r="K1071" s="73">
        <v>1226607.4819999998</v>
      </c>
      <c r="L1071" s="192" t="s">
        <v>98</v>
      </c>
      <c r="M1071" s="25" t="s">
        <v>342</v>
      </c>
    </row>
    <row r="1072" spans="1:13" ht="63.75">
      <c r="A1072" s="67" t="s">
        <v>99</v>
      </c>
      <c r="B1072" s="121" t="s">
        <v>12</v>
      </c>
      <c r="C1072" s="73">
        <v>160856.9</v>
      </c>
      <c r="D1072" s="73">
        <v>160856.9</v>
      </c>
      <c r="E1072" s="73">
        <v>8466.2</v>
      </c>
      <c r="F1072" s="73">
        <v>8466.2</v>
      </c>
      <c r="G1072" s="73">
        <v>0</v>
      </c>
      <c r="H1072" s="73">
        <v>0</v>
      </c>
      <c r="I1072" s="73">
        <v>169323.1</v>
      </c>
      <c r="J1072" s="73">
        <f t="shared" si="58"/>
        <v>169323.1</v>
      </c>
      <c r="K1072" s="73">
        <v>169323.1</v>
      </c>
      <c r="L1072" s="192" t="s">
        <v>349</v>
      </c>
      <c r="M1072" s="25" t="s">
        <v>342</v>
      </c>
    </row>
    <row r="1073" spans="1:13" s="116" customFormat="1" ht="15">
      <c r="A1073" s="215"/>
      <c r="B1073" s="124" t="s">
        <v>100</v>
      </c>
      <c r="C1073" s="181">
        <v>2000000</v>
      </c>
      <c r="D1073" s="181">
        <v>2000000</v>
      </c>
      <c r="E1073" s="181">
        <v>122439.015</v>
      </c>
      <c r="F1073" s="181">
        <v>122439.015</v>
      </c>
      <c r="G1073" s="181">
        <v>0</v>
      </c>
      <c r="H1073" s="181">
        <v>0</v>
      </c>
      <c r="I1073" s="181">
        <v>2122439.015</v>
      </c>
      <c r="J1073" s="181">
        <f t="shared" si="58"/>
        <v>2122439.015</v>
      </c>
      <c r="K1073" s="181">
        <f>K1074</f>
        <v>0</v>
      </c>
      <c r="L1073" s="201"/>
      <c r="M1073" s="125"/>
    </row>
    <row r="1074" spans="1:13" ht="25.5">
      <c r="A1074" s="67"/>
      <c r="B1074" s="70" t="s">
        <v>101</v>
      </c>
      <c r="C1074" s="73">
        <v>2000000</v>
      </c>
      <c r="D1074" s="73">
        <v>2000000</v>
      </c>
      <c r="E1074" s="73">
        <v>122439.015</v>
      </c>
      <c r="F1074" s="73">
        <v>122439.015</v>
      </c>
      <c r="G1074" s="73">
        <v>0</v>
      </c>
      <c r="H1074" s="73">
        <v>0</v>
      </c>
      <c r="I1074" s="73">
        <v>2122439.015</v>
      </c>
      <c r="J1074" s="73">
        <f t="shared" si="58"/>
        <v>2122439.015</v>
      </c>
      <c r="K1074" s="73">
        <f>SUM(K1075:K1084)</f>
        <v>0</v>
      </c>
      <c r="L1074" s="192"/>
      <c r="M1074" s="25" t="s">
        <v>102</v>
      </c>
    </row>
    <row r="1075" spans="1:13" ht="76.5">
      <c r="A1075" s="67" t="s">
        <v>103</v>
      </c>
      <c r="B1075" s="121" t="s">
        <v>104</v>
      </c>
      <c r="C1075" s="73">
        <v>120000</v>
      </c>
      <c r="D1075" s="73">
        <v>120000</v>
      </c>
      <c r="E1075" s="73">
        <v>6320</v>
      </c>
      <c r="F1075" s="73">
        <v>6320</v>
      </c>
      <c r="G1075" s="73">
        <v>0</v>
      </c>
      <c r="H1075" s="73">
        <v>0</v>
      </c>
      <c r="I1075" s="73">
        <v>126320</v>
      </c>
      <c r="J1075" s="73">
        <f t="shared" si="58"/>
        <v>126320</v>
      </c>
      <c r="K1075" s="73">
        <v>0</v>
      </c>
      <c r="L1075" s="192" t="s">
        <v>1614</v>
      </c>
      <c r="M1075" s="25" t="s">
        <v>105</v>
      </c>
    </row>
    <row r="1076" spans="1:13" ht="51">
      <c r="A1076" s="67" t="s">
        <v>106</v>
      </c>
      <c r="B1076" s="121" t="s">
        <v>107</v>
      </c>
      <c r="C1076" s="73">
        <v>360000</v>
      </c>
      <c r="D1076" s="73">
        <v>360000</v>
      </c>
      <c r="E1076" s="73">
        <v>18950</v>
      </c>
      <c r="F1076" s="73">
        <v>18950</v>
      </c>
      <c r="G1076" s="73">
        <v>0</v>
      </c>
      <c r="H1076" s="73">
        <v>0</v>
      </c>
      <c r="I1076" s="73">
        <v>378950</v>
      </c>
      <c r="J1076" s="73">
        <f t="shared" si="58"/>
        <v>378950</v>
      </c>
      <c r="K1076" s="73">
        <v>0</v>
      </c>
      <c r="L1076" s="192" t="s">
        <v>1614</v>
      </c>
      <c r="M1076" s="25" t="s">
        <v>105</v>
      </c>
    </row>
    <row r="1077" spans="1:13" ht="51">
      <c r="A1077" s="67" t="s">
        <v>108</v>
      </c>
      <c r="B1077" s="121" t="s">
        <v>109</v>
      </c>
      <c r="C1077" s="73">
        <v>56000</v>
      </c>
      <c r="D1077" s="73">
        <v>56000</v>
      </c>
      <c r="E1077" s="73">
        <v>2950</v>
      </c>
      <c r="F1077" s="73">
        <v>2950</v>
      </c>
      <c r="G1077" s="73">
        <v>0</v>
      </c>
      <c r="H1077" s="73">
        <v>0</v>
      </c>
      <c r="I1077" s="73">
        <v>58950</v>
      </c>
      <c r="J1077" s="73">
        <f t="shared" si="58"/>
        <v>58950</v>
      </c>
      <c r="K1077" s="73">
        <v>0</v>
      </c>
      <c r="L1077" s="192" t="s">
        <v>1614</v>
      </c>
      <c r="M1077" s="25" t="s">
        <v>105</v>
      </c>
    </row>
    <row r="1078" spans="1:13" ht="38.25">
      <c r="A1078" s="67" t="s">
        <v>110</v>
      </c>
      <c r="B1078" s="121" t="s">
        <v>111</v>
      </c>
      <c r="C1078" s="73">
        <v>24000</v>
      </c>
      <c r="D1078" s="73">
        <v>24000</v>
      </c>
      <c r="E1078" s="73">
        <v>1265</v>
      </c>
      <c r="F1078" s="73">
        <v>1265</v>
      </c>
      <c r="G1078" s="73">
        <v>0</v>
      </c>
      <c r="H1078" s="73">
        <v>0</v>
      </c>
      <c r="I1078" s="73">
        <v>25265</v>
      </c>
      <c r="J1078" s="73">
        <f t="shared" si="58"/>
        <v>25265</v>
      </c>
      <c r="K1078" s="73">
        <v>0</v>
      </c>
      <c r="L1078" s="192" t="s">
        <v>1614</v>
      </c>
      <c r="M1078" s="25" t="s">
        <v>105</v>
      </c>
    </row>
    <row r="1079" spans="1:13" ht="25.5">
      <c r="A1079" s="67" t="s">
        <v>112</v>
      </c>
      <c r="B1079" s="121" t="s">
        <v>113</v>
      </c>
      <c r="C1079" s="73">
        <v>140000</v>
      </c>
      <c r="D1079" s="73">
        <v>140000</v>
      </c>
      <c r="E1079" s="73">
        <v>24524.015</v>
      </c>
      <c r="F1079" s="73">
        <v>24524.015</v>
      </c>
      <c r="G1079" s="73">
        <v>0</v>
      </c>
      <c r="H1079" s="73">
        <v>0</v>
      </c>
      <c r="I1079" s="73">
        <v>164524.015</v>
      </c>
      <c r="J1079" s="73">
        <f t="shared" si="58"/>
        <v>164524.015</v>
      </c>
      <c r="K1079" s="73">
        <v>0</v>
      </c>
      <c r="L1079" s="192" t="s">
        <v>114</v>
      </c>
      <c r="M1079" s="25" t="s">
        <v>105</v>
      </c>
    </row>
    <row r="1080" spans="1:13" ht="51">
      <c r="A1080" s="67" t="s">
        <v>115</v>
      </c>
      <c r="B1080" s="121" t="s">
        <v>116</v>
      </c>
      <c r="C1080" s="73">
        <v>150000</v>
      </c>
      <c r="D1080" s="73">
        <v>150000</v>
      </c>
      <c r="E1080" s="73">
        <v>7895</v>
      </c>
      <c r="F1080" s="73">
        <v>7895</v>
      </c>
      <c r="G1080" s="73">
        <v>0</v>
      </c>
      <c r="H1080" s="73">
        <v>0</v>
      </c>
      <c r="I1080" s="73">
        <v>157895</v>
      </c>
      <c r="J1080" s="73">
        <f t="shared" si="58"/>
        <v>157895</v>
      </c>
      <c r="K1080" s="73">
        <v>0</v>
      </c>
      <c r="L1080" s="192" t="s">
        <v>1614</v>
      </c>
      <c r="M1080" s="25" t="s">
        <v>105</v>
      </c>
    </row>
    <row r="1081" spans="1:13" ht="63.75">
      <c r="A1081" s="67" t="s">
        <v>117</v>
      </c>
      <c r="B1081" s="121" t="s">
        <v>118</v>
      </c>
      <c r="C1081" s="73">
        <v>350000</v>
      </c>
      <c r="D1081" s="73">
        <v>350000</v>
      </c>
      <c r="E1081" s="73">
        <v>18422</v>
      </c>
      <c r="F1081" s="73">
        <v>18422</v>
      </c>
      <c r="G1081" s="73">
        <v>0</v>
      </c>
      <c r="H1081" s="73">
        <v>0</v>
      </c>
      <c r="I1081" s="73">
        <v>368422</v>
      </c>
      <c r="J1081" s="73">
        <f t="shared" si="58"/>
        <v>368422</v>
      </c>
      <c r="K1081" s="73">
        <v>0</v>
      </c>
      <c r="L1081" s="192" t="s">
        <v>1614</v>
      </c>
      <c r="M1081" s="25" t="s">
        <v>105</v>
      </c>
    </row>
    <row r="1082" spans="1:13" ht="63.75">
      <c r="A1082" s="67" t="s">
        <v>119</v>
      </c>
      <c r="B1082" s="121" t="s">
        <v>120</v>
      </c>
      <c r="C1082" s="73">
        <v>100000</v>
      </c>
      <c r="D1082" s="73">
        <v>100000</v>
      </c>
      <c r="E1082" s="73">
        <v>5265</v>
      </c>
      <c r="F1082" s="73">
        <v>5265</v>
      </c>
      <c r="G1082" s="73">
        <v>0</v>
      </c>
      <c r="H1082" s="73">
        <v>0</v>
      </c>
      <c r="I1082" s="73">
        <v>105265</v>
      </c>
      <c r="J1082" s="73">
        <f t="shared" si="58"/>
        <v>105265</v>
      </c>
      <c r="K1082" s="73">
        <v>0</v>
      </c>
      <c r="L1082" s="192" t="s">
        <v>1614</v>
      </c>
      <c r="M1082" s="25" t="s">
        <v>105</v>
      </c>
    </row>
    <row r="1083" spans="1:13" ht="89.25">
      <c r="A1083" s="67" t="s">
        <v>121</v>
      </c>
      <c r="B1083" s="121" t="s">
        <v>122</v>
      </c>
      <c r="C1083" s="73">
        <v>200000</v>
      </c>
      <c r="D1083" s="73">
        <v>200000</v>
      </c>
      <c r="E1083" s="73">
        <v>10530</v>
      </c>
      <c r="F1083" s="73">
        <v>10530</v>
      </c>
      <c r="G1083" s="73">
        <v>0</v>
      </c>
      <c r="H1083" s="73">
        <v>0</v>
      </c>
      <c r="I1083" s="73">
        <v>210530</v>
      </c>
      <c r="J1083" s="73">
        <f t="shared" si="58"/>
        <v>210530</v>
      </c>
      <c r="K1083" s="73">
        <v>0</v>
      </c>
      <c r="L1083" s="192" t="s">
        <v>1614</v>
      </c>
      <c r="M1083" s="25" t="s">
        <v>105</v>
      </c>
    </row>
    <row r="1084" spans="1:13" ht="76.5">
      <c r="A1084" s="67" t="s">
        <v>123</v>
      </c>
      <c r="B1084" s="121" t="s">
        <v>124</v>
      </c>
      <c r="C1084" s="73">
        <v>500000</v>
      </c>
      <c r="D1084" s="73">
        <v>500000</v>
      </c>
      <c r="E1084" s="73">
        <v>26318</v>
      </c>
      <c r="F1084" s="73">
        <v>26318</v>
      </c>
      <c r="G1084" s="73">
        <v>0</v>
      </c>
      <c r="H1084" s="73">
        <v>0</v>
      </c>
      <c r="I1084" s="73">
        <v>526318</v>
      </c>
      <c r="J1084" s="73">
        <f t="shared" si="58"/>
        <v>526318</v>
      </c>
      <c r="K1084" s="73">
        <v>0</v>
      </c>
      <c r="L1084" s="192" t="s">
        <v>1614</v>
      </c>
      <c r="M1084" s="25" t="s">
        <v>105</v>
      </c>
    </row>
    <row r="1085" spans="1:13" ht="15">
      <c r="A1085" s="216"/>
      <c r="B1085" s="82"/>
      <c r="C1085" s="85"/>
      <c r="D1085" s="85"/>
      <c r="E1085" s="13"/>
      <c r="F1085" s="13"/>
      <c r="G1085" s="13"/>
      <c r="H1085" s="13"/>
      <c r="I1085" s="85"/>
      <c r="J1085" s="85"/>
      <c r="K1085" s="85"/>
      <c r="L1085" s="86"/>
      <c r="M1085" s="55"/>
    </row>
    <row r="1086" spans="1:13" ht="37.5">
      <c r="A1086" s="35"/>
      <c r="B1086" s="19" t="s">
        <v>1459</v>
      </c>
      <c r="C1086" s="74"/>
      <c r="D1086" s="74"/>
      <c r="E1086" s="74"/>
      <c r="F1086" s="74"/>
      <c r="G1086" s="74"/>
      <c r="H1086" s="74"/>
      <c r="I1086" s="74"/>
      <c r="J1086" s="74"/>
      <c r="K1086" s="74"/>
      <c r="L1086" s="192"/>
      <c r="M1086" s="17"/>
    </row>
    <row r="1087" spans="1:13" ht="15">
      <c r="A1087" s="36"/>
      <c r="B1087" s="59" t="s">
        <v>1461</v>
      </c>
      <c r="C1087" s="3">
        <f>C1089</f>
        <v>13288913.799999999</v>
      </c>
      <c r="D1087" s="3">
        <f aca="true" t="shared" si="59" ref="D1087:K1087">D1089</f>
        <v>13007952.6</v>
      </c>
      <c r="E1087" s="3">
        <f t="shared" si="59"/>
        <v>0</v>
      </c>
      <c r="F1087" s="3">
        <f t="shared" si="59"/>
        <v>0</v>
      </c>
      <c r="G1087" s="3">
        <f t="shared" si="59"/>
        <v>46020200</v>
      </c>
      <c r="H1087" s="3">
        <f t="shared" si="59"/>
        <v>43342213.236999996</v>
      </c>
      <c r="I1087" s="3">
        <f t="shared" si="59"/>
        <v>59309113.8</v>
      </c>
      <c r="J1087" s="3">
        <f t="shared" si="59"/>
        <v>56350165.837</v>
      </c>
      <c r="K1087" s="3">
        <f t="shared" si="59"/>
        <v>36765315.65</v>
      </c>
      <c r="L1087" s="58"/>
      <c r="M1087" s="75"/>
    </row>
    <row r="1088" spans="1:13" ht="15">
      <c r="A1088" s="36"/>
      <c r="B1088" s="21" t="s">
        <v>1342</v>
      </c>
      <c r="C1088" s="3"/>
      <c r="D1088" s="3"/>
      <c r="E1088" s="3"/>
      <c r="F1088" s="3"/>
      <c r="G1088" s="3"/>
      <c r="H1088" s="3"/>
      <c r="I1088" s="3"/>
      <c r="J1088" s="2"/>
      <c r="K1088" s="2"/>
      <c r="L1088" s="86"/>
      <c r="M1088" s="75"/>
    </row>
    <row r="1089" spans="1:13" ht="15">
      <c r="A1089" s="35"/>
      <c r="B1089" s="8" t="s">
        <v>1482</v>
      </c>
      <c r="C1089" s="3">
        <f>SUM(C1090:C1119)</f>
        <v>13288913.799999999</v>
      </c>
      <c r="D1089" s="3">
        <f>SUM(D1090:D1130)</f>
        <v>13007952.6</v>
      </c>
      <c r="E1089" s="3">
        <f>SUM(E1090:E1130)</f>
        <v>0</v>
      </c>
      <c r="F1089" s="3">
        <f>SUM(F1090:F1130)</f>
        <v>0</v>
      </c>
      <c r="G1089" s="3">
        <f>SUM(G1090:G1119)+G1121+G1120</f>
        <v>46020200</v>
      </c>
      <c r="H1089" s="3">
        <f>SUM(H1090:H1121)</f>
        <v>43342213.236999996</v>
      </c>
      <c r="I1089" s="3">
        <f>C1089+G1089</f>
        <v>59309113.8</v>
      </c>
      <c r="J1089" s="3">
        <f>SUM(D1089,F1089,H1089)</f>
        <v>56350165.837</v>
      </c>
      <c r="K1089" s="3">
        <f>SUM(K1090:K1119)+K1121</f>
        <v>36765315.65</v>
      </c>
      <c r="L1089" s="86"/>
      <c r="M1089" s="56"/>
    </row>
    <row r="1090" spans="1:13" ht="180">
      <c r="A1090" s="36">
        <v>1</v>
      </c>
      <c r="B1090" s="21" t="s">
        <v>126</v>
      </c>
      <c r="C1090" s="73">
        <v>373379.9</v>
      </c>
      <c r="D1090" s="73">
        <v>373268.6</v>
      </c>
      <c r="E1090" s="73">
        <v>0</v>
      </c>
      <c r="F1090" s="73">
        <v>0</v>
      </c>
      <c r="G1090" s="73">
        <v>7990000</v>
      </c>
      <c r="H1090" s="73">
        <f>SUM(B1090,D1090,F1090)</f>
        <v>373268.6</v>
      </c>
      <c r="I1090" s="73">
        <f>C1090+E1090+G1090</f>
        <v>8363379.9</v>
      </c>
      <c r="J1090" s="76">
        <f aca="true" t="shared" si="60" ref="J1090:J1120">SUM(D1090,F1090,H1090)</f>
        <v>746537.2</v>
      </c>
      <c r="K1090" s="77">
        <v>373268.6</v>
      </c>
      <c r="L1090" s="86">
        <v>0.87</v>
      </c>
      <c r="M1090" s="56" t="s">
        <v>127</v>
      </c>
    </row>
    <row r="1091" spans="1:13" ht="90">
      <c r="A1091" s="36">
        <v>2</v>
      </c>
      <c r="B1091" s="21" t="s">
        <v>1488</v>
      </c>
      <c r="C1091" s="73">
        <v>1081464.4</v>
      </c>
      <c r="D1091" s="73">
        <f>1011316.4+20148</f>
        <v>1031464.4</v>
      </c>
      <c r="E1091" s="73">
        <v>0</v>
      </c>
      <c r="F1091" s="73">
        <v>0</v>
      </c>
      <c r="G1091" s="73">
        <v>0</v>
      </c>
      <c r="H1091" s="73">
        <v>257437.3</v>
      </c>
      <c r="I1091" s="73">
        <f>SUM(G1091,E1091,C1091)</f>
        <v>1081464.4</v>
      </c>
      <c r="J1091" s="76">
        <f t="shared" si="60"/>
        <v>1288901.7</v>
      </c>
      <c r="K1091" s="76">
        <v>979260.4</v>
      </c>
      <c r="L1091" s="86">
        <v>0.9</v>
      </c>
      <c r="M1091" s="56" t="s">
        <v>128</v>
      </c>
    </row>
    <row r="1092" spans="1:13" ht="150">
      <c r="A1092" s="36">
        <v>3</v>
      </c>
      <c r="B1092" s="21" t="s">
        <v>1426</v>
      </c>
      <c r="C1092" s="73">
        <v>2608838.8</v>
      </c>
      <c r="D1092" s="73">
        <v>2608838.8</v>
      </c>
      <c r="E1092" s="73">
        <v>0</v>
      </c>
      <c r="F1092" s="73">
        <v>0</v>
      </c>
      <c r="G1092" s="73">
        <v>0</v>
      </c>
      <c r="H1092" s="73">
        <v>11368.96</v>
      </c>
      <c r="I1092" s="73">
        <f>SUM(C1092,E1092,G1092)</f>
        <v>2608838.8</v>
      </c>
      <c r="J1092" s="76">
        <f t="shared" si="60"/>
        <v>2620207.76</v>
      </c>
      <c r="K1092" s="76">
        <v>2045035.9</v>
      </c>
      <c r="L1092" s="86">
        <v>0.44</v>
      </c>
      <c r="M1092" s="56" t="s">
        <v>129</v>
      </c>
    </row>
    <row r="1093" spans="1:13" ht="255">
      <c r="A1093" s="36">
        <v>4</v>
      </c>
      <c r="B1093" s="21" t="s">
        <v>130</v>
      </c>
      <c r="C1093" s="73">
        <v>833215</v>
      </c>
      <c r="D1093" s="73">
        <v>825720.4</v>
      </c>
      <c r="E1093" s="73">
        <v>0</v>
      </c>
      <c r="F1093" s="73">
        <v>0</v>
      </c>
      <c r="G1093" s="73">
        <v>0</v>
      </c>
      <c r="H1093" s="73">
        <v>0</v>
      </c>
      <c r="I1093" s="73">
        <f aca="true" t="shared" si="61" ref="I1093:I1122">SUM(C1093,E1093,G1093)</f>
        <v>833215</v>
      </c>
      <c r="J1093" s="76">
        <f t="shared" si="60"/>
        <v>825720.4</v>
      </c>
      <c r="K1093" s="76">
        <v>978624.4</v>
      </c>
      <c r="L1093" s="86">
        <v>0.85</v>
      </c>
      <c r="M1093" s="56" t="s">
        <v>131</v>
      </c>
    </row>
    <row r="1094" spans="1:13" ht="105">
      <c r="A1094" s="36">
        <v>5</v>
      </c>
      <c r="B1094" s="21" t="s">
        <v>1427</v>
      </c>
      <c r="C1094" s="73">
        <v>391000</v>
      </c>
      <c r="D1094" s="73">
        <v>339047.8</v>
      </c>
      <c r="E1094" s="73">
        <v>0</v>
      </c>
      <c r="F1094" s="73">
        <v>0</v>
      </c>
      <c r="G1094" s="73">
        <v>0</v>
      </c>
      <c r="H1094" s="73">
        <v>0</v>
      </c>
      <c r="I1094" s="73">
        <f t="shared" si="61"/>
        <v>391000</v>
      </c>
      <c r="J1094" s="76">
        <f t="shared" si="60"/>
        <v>339047.8</v>
      </c>
      <c r="K1094" s="76">
        <v>130007.2</v>
      </c>
      <c r="L1094" s="86">
        <v>0.15</v>
      </c>
      <c r="M1094" s="56" t="s">
        <v>132</v>
      </c>
    </row>
    <row r="1095" spans="1:13" ht="75">
      <c r="A1095" s="36">
        <v>6</v>
      </c>
      <c r="B1095" s="21" t="s">
        <v>1428</v>
      </c>
      <c r="C1095" s="73">
        <v>773000</v>
      </c>
      <c r="D1095" s="73">
        <v>773000</v>
      </c>
      <c r="E1095" s="73">
        <v>0</v>
      </c>
      <c r="F1095" s="73">
        <v>0</v>
      </c>
      <c r="G1095" s="73">
        <v>1000000</v>
      </c>
      <c r="H1095" s="73">
        <v>0</v>
      </c>
      <c r="I1095" s="73">
        <f t="shared" si="61"/>
        <v>1773000</v>
      </c>
      <c r="J1095" s="76">
        <f t="shared" si="60"/>
        <v>773000</v>
      </c>
      <c r="K1095" s="76">
        <v>5000</v>
      </c>
      <c r="L1095" s="86">
        <v>0.11</v>
      </c>
      <c r="M1095" s="56" t="s">
        <v>133</v>
      </c>
    </row>
    <row r="1096" spans="1:13" ht="120">
      <c r="A1096" s="36">
        <v>7</v>
      </c>
      <c r="B1096" s="21" t="s">
        <v>1489</v>
      </c>
      <c r="C1096" s="73">
        <v>1745786.2</v>
      </c>
      <c r="D1096" s="73">
        <v>1745786.2</v>
      </c>
      <c r="E1096" s="73">
        <v>0</v>
      </c>
      <c r="F1096" s="73">
        <v>0</v>
      </c>
      <c r="G1096" s="73">
        <v>750000</v>
      </c>
      <c r="H1096" s="73">
        <v>0</v>
      </c>
      <c r="I1096" s="73">
        <f t="shared" si="61"/>
        <v>2495786.2</v>
      </c>
      <c r="J1096" s="76">
        <f t="shared" si="60"/>
        <v>1745786.2</v>
      </c>
      <c r="K1096" s="76">
        <v>1551076.6</v>
      </c>
      <c r="L1096" s="86">
        <v>0.66</v>
      </c>
      <c r="M1096" s="56" t="s">
        <v>134</v>
      </c>
    </row>
    <row r="1097" spans="1:13" ht="45">
      <c r="A1097" s="36">
        <v>8</v>
      </c>
      <c r="B1097" s="21" t="s">
        <v>135</v>
      </c>
      <c r="C1097" s="73">
        <v>0</v>
      </c>
      <c r="D1097" s="73">
        <v>0</v>
      </c>
      <c r="E1097" s="73">
        <v>0</v>
      </c>
      <c r="F1097" s="73">
        <v>0</v>
      </c>
      <c r="G1097" s="73">
        <v>0</v>
      </c>
      <c r="H1097" s="73">
        <v>0</v>
      </c>
      <c r="I1097" s="73">
        <f t="shared" si="61"/>
        <v>0</v>
      </c>
      <c r="J1097" s="76">
        <f t="shared" si="60"/>
        <v>0</v>
      </c>
      <c r="K1097" s="76">
        <v>0</v>
      </c>
      <c r="L1097" s="20">
        <v>0</v>
      </c>
      <c r="M1097" s="78" t="s">
        <v>136</v>
      </c>
    </row>
    <row r="1098" spans="1:13" ht="135">
      <c r="A1098" s="36">
        <v>9</v>
      </c>
      <c r="B1098" s="21" t="s">
        <v>137</v>
      </c>
      <c r="C1098" s="73">
        <v>14530.1</v>
      </c>
      <c r="D1098" s="73">
        <v>14530</v>
      </c>
      <c r="E1098" s="73">
        <v>0</v>
      </c>
      <c r="F1098" s="73">
        <v>0</v>
      </c>
      <c r="G1098" s="73">
        <v>0</v>
      </c>
      <c r="H1098" s="73">
        <v>7928.68</v>
      </c>
      <c r="I1098" s="73">
        <f t="shared" si="61"/>
        <v>14530.1</v>
      </c>
      <c r="J1098" s="76">
        <f t="shared" si="60"/>
        <v>22458.68</v>
      </c>
      <c r="K1098" s="76">
        <v>17339.3</v>
      </c>
      <c r="L1098" s="20">
        <v>1</v>
      </c>
      <c r="M1098" s="56" t="s">
        <v>138</v>
      </c>
    </row>
    <row r="1099" spans="1:13" ht="90">
      <c r="A1099" s="36">
        <v>10</v>
      </c>
      <c r="B1099" s="21" t="s">
        <v>786</v>
      </c>
      <c r="C1099" s="73">
        <v>80000</v>
      </c>
      <c r="D1099" s="73">
        <v>80000</v>
      </c>
      <c r="E1099" s="73">
        <v>0</v>
      </c>
      <c r="F1099" s="73">
        <v>0</v>
      </c>
      <c r="G1099" s="73">
        <v>0</v>
      </c>
      <c r="H1099" s="73">
        <v>0</v>
      </c>
      <c r="I1099" s="73">
        <f t="shared" si="61"/>
        <v>80000</v>
      </c>
      <c r="J1099" s="76">
        <f t="shared" si="60"/>
        <v>80000</v>
      </c>
      <c r="K1099" s="76">
        <v>80000</v>
      </c>
      <c r="L1099" s="86">
        <v>1</v>
      </c>
      <c r="M1099" s="78" t="s">
        <v>139</v>
      </c>
    </row>
    <row r="1100" spans="1:13" ht="75">
      <c r="A1100" s="36">
        <v>11</v>
      </c>
      <c r="B1100" s="21" t="s">
        <v>1429</v>
      </c>
      <c r="C1100" s="73">
        <v>210200</v>
      </c>
      <c r="D1100" s="73">
        <v>124897</v>
      </c>
      <c r="E1100" s="73">
        <v>0</v>
      </c>
      <c r="F1100" s="73">
        <v>0</v>
      </c>
      <c r="G1100" s="73">
        <v>0</v>
      </c>
      <c r="H1100" s="73">
        <v>0</v>
      </c>
      <c r="I1100" s="73">
        <f t="shared" si="61"/>
        <v>210200</v>
      </c>
      <c r="J1100" s="77">
        <f t="shared" si="60"/>
        <v>124897</v>
      </c>
      <c r="K1100" s="77">
        <v>124897</v>
      </c>
      <c r="L1100" s="86">
        <v>0.63</v>
      </c>
      <c r="M1100" s="56" t="s">
        <v>140</v>
      </c>
    </row>
    <row r="1101" spans="1:13" ht="75">
      <c r="A1101" s="36">
        <v>12</v>
      </c>
      <c r="B1101" s="21" t="s">
        <v>1430</v>
      </c>
      <c r="C1101" s="73">
        <v>0</v>
      </c>
      <c r="D1101" s="73">
        <v>0</v>
      </c>
      <c r="E1101" s="73">
        <v>0</v>
      </c>
      <c r="F1101" s="73">
        <v>0</v>
      </c>
      <c r="G1101" s="73">
        <v>4907200</v>
      </c>
      <c r="H1101" s="73">
        <v>0</v>
      </c>
      <c r="I1101" s="73">
        <f t="shared" si="61"/>
        <v>4907200</v>
      </c>
      <c r="J1101" s="73">
        <f t="shared" si="60"/>
        <v>0</v>
      </c>
      <c r="K1101" s="73">
        <v>0</v>
      </c>
      <c r="L1101" s="86">
        <v>0</v>
      </c>
      <c r="M1101" s="56" t="s">
        <v>787</v>
      </c>
    </row>
    <row r="1102" spans="1:13" ht="75">
      <c r="A1102" s="36">
        <v>13</v>
      </c>
      <c r="B1102" s="21" t="s">
        <v>1431</v>
      </c>
      <c r="C1102" s="73">
        <v>2075823.2</v>
      </c>
      <c r="D1102" s="73">
        <v>2075823.2</v>
      </c>
      <c r="E1102" s="73">
        <v>0</v>
      </c>
      <c r="F1102" s="73">
        <v>0</v>
      </c>
      <c r="G1102" s="73">
        <v>0</v>
      </c>
      <c r="H1102" s="73">
        <v>0</v>
      </c>
      <c r="I1102" s="73">
        <f t="shared" si="61"/>
        <v>2075823.2</v>
      </c>
      <c r="J1102" s="76">
        <f t="shared" si="60"/>
        <v>2075823.2</v>
      </c>
      <c r="K1102" s="76">
        <f>788511.42+1678869.18</f>
        <v>2467380.6</v>
      </c>
      <c r="L1102" s="86">
        <v>0.45</v>
      </c>
      <c r="M1102" s="56" t="s">
        <v>1438</v>
      </c>
    </row>
    <row r="1103" spans="1:13" ht="45">
      <c r="A1103" s="36">
        <v>14</v>
      </c>
      <c r="B1103" s="21" t="s">
        <v>1432</v>
      </c>
      <c r="C1103" s="73">
        <v>577700</v>
      </c>
      <c r="D1103" s="73">
        <v>577700</v>
      </c>
      <c r="E1103" s="73">
        <v>0</v>
      </c>
      <c r="F1103" s="73">
        <v>0</v>
      </c>
      <c r="G1103" s="73">
        <v>0</v>
      </c>
      <c r="H1103" s="73">
        <v>0</v>
      </c>
      <c r="I1103" s="73">
        <f t="shared" si="61"/>
        <v>577700</v>
      </c>
      <c r="J1103" s="76">
        <f t="shared" si="60"/>
        <v>577700</v>
      </c>
      <c r="K1103" s="76">
        <v>577700</v>
      </c>
      <c r="L1103" s="86">
        <v>0.81</v>
      </c>
      <c r="M1103" s="56" t="s">
        <v>141</v>
      </c>
    </row>
    <row r="1104" spans="1:13" ht="45">
      <c r="A1104" s="36">
        <v>15</v>
      </c>
      <c r="B1104" s="21" t="s">
        <v>1433</v>
      </c>
      <c r="C1104" s="73">
        <v>898200</v>
      </c>
      <c r="D1104" s="73">
        <v>898200</v>
      </c>
      <c r="E1104" s="73">
        <v>0</v>
      </c>
      <c r="F1104" s="73">
        <v>0</v>
      </c>
      <c r="G1104" s="73">
        <v>0</v>
      </c>
      <c r="H1104" s="73">
        <v>0</v>
      </c>
      <c r="I1104" s="76">
        <f t="shared" si="61"/>
        <v>898200</v>
      </c>
      <c r="J1104" s="76">
        <f t="shared" si="60"/>
        <v>898200</v>
      </c>
      <c r="K1104" s="76">
        <v>989200</v>
      </c>
      <c r="L1104" s="86">
        <v>1</v>
      </c>
      <c r="M1104" s="56" t="s">
        <v>142</v>
      </c>
    </row>
    <row r="1105" spans="1:13" ht="45">
      <c r="A1105" s="36">
        <v>16</v>
      </c>
      <c r="B1105" s="21" t="s">
        <v>1490</v>
      </c>
      <c r="C1105" s="73">
        <v>183776.2</v>
      </c>
      <c r="D1105" s="73">
        <v>183776.2</v>
      </c>
      <c r="E1105" s="73">
        <v>0</v>
      </c>
      <c r="F1105" s="73">
        <v>0</v>
      </c>
      <c r="G1105" s="73">
        <v>0</v>
      </c>
      <c r="H1105" s="73">
        <v>0</v>
      </c>
      <c r="I1105" s="76">
        <f t="shared" si="61"/>
        <v>183776.2</v>
      </c>
      <c r="J1105" s="76">
        <f t="shared" si="60"/>
        <v>183776.2</v>
      </c>
      <c r="K1105" s="76">
        <v>183776.2</v>
      </c>
      <c r="L1105" s="86">
        <v>1</v>
      </c>
      <c r="M1105" s="56" t="s">
        <v>142</v>
      </c>
    </row>
    <row r="1106" spans="1:13" ht="165">
      <c r="A1106" s="36">
        <v>17</v>
      </c>
      <c r="B1106" s="21" t="s">
        <v>1434</v>
      </c>
      <c r="C1106" s="73">
        <v>1282000</v>
      </c>
      <c r="D1106" s="73">
        <v>1282000</v>
      </c>
      <c r="E1106" s="73">
        <v>0</v>
      </c>
      <c r="F1106" s="73">
        <v>0</v>
      </c>
      <c r="G1106" s="73">
        <v>0</v>
      </c>
      <c r="H1106" s="73">
        <v>0</v>
      </c>
      <c r="I1106" s="73">
        <f t="shared" si="61"/>
        <v>1282000</v>
      </c>
      <c r="J1106" s="76">
        <f t="shared" si="60"/>
        <v>1282000</v>
      </c>
      <c r="K1106" s="76">
        <v>1282000</v>
      </c>
      <c r="L1106" s="86">
        <v>0.45</v>
      </c>
      <c r="M1106" s="56" t="s">
        <v>143</v>
      </c>
    </row>
    <row r="1107" spans="1:13" ht="60">
      <c r="A1107" s="36">
        <v>18</v>
      </c>
      <c r="B1107" s="21" t="s">
        <v>1435</v>
      </c>
      <c r="C1107" s="73">
        <v>0</v>
      </c>
      <c r="D1107" s="73">
        <v>0</v>
      </c>
      <c r="E1107" s="73">
        <v>0</v>
      </c>
      <c r="F1107" s="73">
        <v>0</v>
      </c>
      <c r="G1107" s="73">
        <v>200000</v>
      </c>
      <c r="H1107" s="73">
        <v>0</v>
      </c>
      <c r="I1107" s="73">
        <f t="shared" si="61"/>
        <v>200000</v>
      </c>
      <c r="J1107" s="76">
        <f t="shared" si="60"/>
        <v>0</v>
      </c>
      <c r="K1107" s="76">
        <v>0</v>
      </c>
      <c r="L1107" s="86">
        <v>0</v>
      </c>
      <c r="M1107" s="56" t="s">
        <v>788</v>
      </c>
    </row>
    <row r="1108" spans="1:13" ht="75">
      <c r="A1108" s="36">
        <v>19</v>
      </c>
      <c r="B1108" s="21" t="s">
        <v>1437</v>
      </c>
      <c r="C1108" s="73">
        <v>0</v>
      </c>
      <c r="D1108" s="73">
        <v>0</v>
      </c>
      <c r="E1108" s="73">
        <v>0</v>
      </c>
      <c r="F1108" s="73">
        <v>0</v>
      </c>
      <c r="G1108" s="73">
        <v>400000</v>
      </c>
      <c r="H1108" s="73">
        <v>640</v>
      </c>
      <c r="I1108" s="73">
        <f t="shared" si="61"/>
        <v>400000</v>
      </c>
      <c r="J1108" s="76">
        <f t="shared" si="60"/>
        <v>640</v>
      </c>
      <c r="K1108" s="76">
        <v>640</v>
      </c>
      <c r="L1108" s="86">
        <v>0.63</v>
      </c>
      <c r="M1108" s="56" t="s">
        <v>789</v>
      </c>
    </row>
    <row r="1109" spans="1:13" ht="135">
      <c r="A1109" s="36">
        <v>20</v>
      </c>
      <c r="B1109" s="21" t="s">
        <v>1439</v>
      </c>
      <c r="C1109" s="73">
        <v>0</v>
      </c>
      <c r="D1109" s="73">
        <v>0</v>
      </c>
      <c r="E1109" s="73">
        <v>0</v>
      </c>
      <c r="F1109" s="73">
        <v>0</v>
      </c>
      <c r="G1109" s="73">
        <v>3500000</v>
      </c>
      <c r="H1109" s="73">
        <v>0</v>
      </c>
      <c r="I1109" s="73">
        <f t="shared" si="61"/>
        <v>3500000</v>
      </c>
      <c r="J1109" s="76">
        <f t="shared" si="60"/>
        <v>0</v>
      </c>
      <c r="K1109" s="76">
        <v>0</v>
      </c>
      <c r="L1109" s="86">
        <v>0</v>
      </c>
      <c r="M1109" s="56" t="s">
        <v>13</v>
      </c>
    </row>
    <row r="1110" spans="1:13" ht="60">
      <c r="A1110" s="36">
        <v>21</v>
      </c>
      <c r="B1110" s="21" t="s">
        <v>14</v>
      </c>
      <c r="C1110" s="73">
        <v>0</v>
      </c>
      <c r="D1110" s="73">
        <v>0</v>
      </c>
      <c r="E1110" s="73">
        <v>0</v>
      </c>
      <c r="F1110" s="73">
        <v>0</v>
      </c>
      <c r="G1110" s="73">
        <v>4200000</v>
      </c>
      <c r="H1110" s="73">
        <v>0</v>
      </c>
      <c r="I1110" s="73">
        <f t="shared" si="61"/>
        <v>4200000</v>
      </c>
      <c r="J1110" s="76">
        <f t="shared" si="60"/>
        <v>0</v>
      </c>
      <c r="K1110" s="76">
        <v>0</v>
      </c>
      <c r="L1110" s="86">
        <v>0</v>
      </c>
      <c r="M1110" s="56" t="s">
        <v>1436</v>
      </c>
    </row>
    <row r="1111" spans="1:13" ht="60">
      <c r="A1111" s="36">
        <v>22</v>
      </c>
      <c r="B1111" s="21" t="s">
        <v>15</v>
      </c>
      <c r="C1111" s="73">
        <v>0</v>
      </c>
      <c r="D1111" s="73">
        <v>0</v>
      </c>
      <c r="E1111" s="73">
        <v>0</v>
      </c>
      <c r="F1111" s="73">
        <v>0</v>
      </c>
      <c r="G1111" s="73">
        <v>4150000</v>
      </c>
      <c r="H1111" s="73">
        <v>0</v>
      </c>
      <c r="I1111" s="73">
        <f t="shared" si="61"/>
        <v>4150000</v>
      </c>
      <c r="J1111" s="76">
        <f t="shared" si="60"/>
        <v>0</v>
      </c>
      <c r="K1111" s="76">
        <v>0</v>
      </c>
      <c r="L1111" s="86">
        <v>0</v>
      </c>
      <c r="M1111" s="56" t="s">
        <v>1436</v>
      </c>
    </row>
    <row r="1112" spans="1:13" ht="120">
      <c r="A1112" s="36">
        <v>23</v>
      </c>
      <c r="B1112" s="21" t="s">
        <v>1440</v>
      </c>
      <c r="C1112" s="73">
        <v>0</v>
      </c>
      <c r="D1112" s="73">
        <v>0</v>
      </c>
      <c r="E1112" s="73">
        <v>0</v>
      </c>
      <c r="F1112" s="73">
        <v>0</v>
      </c>
      <c r="G1112" s="73">
        <v>2900000</v>
      </c>
      <c r="H1112" s="73">
        <v>12909.45</v>
      </c>
      <c r="I1112" s="73">
        <f t="shared" si="61"/>
        <v>2900000</v>
      </c>
      <c r="J1112" s="76">
        <f t="shared" si="60"/>
        <v>12909.45</v>
      </c>
      <c r="K1112" s="76">
        <v>12909.45</v>
      </c>
      <c r="L1112" s="86">
        <v>0.45</v>
      </c>
      <c r="M1112" s="56" t="s">
        <v>1438</v>
      </c>
    </row>
    <row r="1113" spans="1:13" ht="45">
      <c r="A1113" s="36">
        <v>24</v>
      </c>
      <c r="B1113" s="21" t="s">
        <v>1441</v>
      </c>
      <c r="C1113" s="73">
        <v>0</v>
      </c>
      <c r="D1113" s="73">
        <v>0</v>
      </c>
      <c r="E1113" s="73">
        <v>0</v>
      </c>
      <c r="F1113" s="73">
        <v>0</v>
      </c>
      <c r="G1113" s="73">
        <v>120000</v>
      </c>
      <c r="H1113" s="73">
        <v>0</v>
      </c>
      <c r="I1113" s="73">
        <f t="shared" si="61"/>
        <v>120000</v>
      </c>
      <c r="J1113" s="76">
        <f t="shared" si="60"/>
        <v>0</v>
      </c>
      <c r="K1113" s="76">
        <v>0</v>
      </c>
      <c r="L1113" s="86">
        <v>0</v>
      </c>
      <c r="M1113" s="56" t="s">
        <v>1436</v>
      </c>
    </row>
    <row r="1114" spans="1:13" ht="45">
      <c r="A1114" s="36">
        <v>25</v>
      </c>
      <c r="B1114" s="21" t="s">
        <v>1442</v>
      </c>
      <c r="C1114" s="73">
        <v>0</v>
      </c>
      <c r="D1114" s="73">
        <v>0</v>
      </c>
      <c r="E1114" s="73">
        <v>0</v>
      </c>
      <c r="F1114" s="73">
        <v>0</v>
      </c>
      <c r="G1114" s="73">
        <v>300000</v>
      </c>
      <c r="H1114" s="73">
        <v>0</v>
      </c>
      <c r="I1114" s="73">
        <f t="shared" si="61"/>
        <v>300000</v>
      </c>
      <c r="J1114" s="76">
        <f t="shared" si="60"/>
        <v>0</v>
      </c>
      <c r="K1114" s="76">
        <v>0</v>
      </c>
      <c r="L1114" s="86">
        <v>0</v>
      </c>
      <c r="M1114" s="56" t="s">
        <v>790</v>
      </c>
    </row>
    <row r="1115" spans="1:13" ht="180">
      <c r="A1115" s="36">
        <v>26</v>
      </c>
      <c r="B1115" s="21" t="s">
        <v>1443</v>
      </c>
      <c r="C1115" s="73">
        <v>0</v>
      </c>
      <c r="D1115" s="73">
        <v>0</v>
      </c>
      <c r="E1115" s="73">
        <v>0</v>
      </c>
      <c r="F1115" s="73">
        <v>0</v>
      </c>
      <c r="G1115" s="73">
        <v>3800000</v>
      </c>
      <c r="H1115" s="73">
        <v>1588581</v>
      </c>
      <c r="I1115" s="73">
        <f t="shared" si="61"/>
        <v>3800000</v>
      </c>
      <c r="J1115" s="76">
        <f t="shared" si="60"/>
        <v>1588581</v>
      </c>
      <c r="K1115" s="76">
        <v>0</v>
      </c>
      <c r="L1115" s="86">
        <v>0.32</v>
      </c>
      <c r="M1115" s="56" t="s">
        <v>144</v>
      </c>
    </row>
    <row r="1116" spans="1:13" ht="30">
      <c r="A1116" s="36">
        <v>27</v>
      </c>
      <c r="B1116" s="21" t="s">
        <v>1444</v>
      </c>
      <c r="C1116" s="73">
        <v>0</v>
      </c>
      <c r="D1116" s="73">
        <v>0</v>
      </c>
      <c r="E1116" s="73">
        <v>0</v>
      </c>
      <c r="F1116" s="73">
        <v>0</v>
      </c>
      <c r="G1116" s="73">
        <v>2250000</v>
      </c>
      <c r="H1116" s="73">
        <v>0</v>
      </c>
      <c r="I1116" s="73">
        <f t="shared" si="61"/>
        <v>2250000</v>
      </c>
      <c r="J1116" s="73">
        <f t="shared" si="60"/>
        <v>0</v>
      </c>
      <c r="K1116" s="73">
        <v>0</v>
      </c>
      <c r="L1116" s="86">
        <v>0</v>
      </c>
      <c r="M1116" s="56" t="s">
        <v>1436</v>
      </c>
    </row>
    <row r="1117" spans="1:13" ht="45">
      <c r="A1117" s="36">
        <v>28</v>
      </c>
      <c r="B1117" s="21" t="s">
        <v>1491</v>
      </c>
      <c r="C1117" s="73">
        <v>0</v>
      </c>
      <c r="D1117" s="73">
        <v>0</v>
      </c>
      <c r="E1117" s="73">
        <v>0</v>
      </c>
      <c r="F1117" s="73">
        <v>0</v>
      </c>
      <c r="G1117" s="73">
        <v>1000000</v>
      </c>
      <c r="H1117" s="73">
        <v>0</v>
      </c>
      <c r="I1117" s="73">
        <f t="shared" si="61"/>
        <v>1000000</v>
      </c>
      <c r="J1117" s="76">
        <f t="shared" si="60"/>
        <v>0</v>
      </c>
      <c r="K1117" s="73">
        <v>0</v>
      </c>
      <c r="L1117" s="86">
        <v>0</v>
      </c>
      <c r="M1117" s="56" t="s">
        <v>1445</v>
      </c>
    </row>
    <row r="1118" spans="1:13" ht="45">
      <c r="A1118" s="36">
        <v>29</v>
      </c>
      <c r="B1118" s="21" t="s">
        <v>1447</v>
      </c>
      <c r="C1118" s="73">
        <v>0</v>
      </c>
      <c r="D1118" s="73">
        <v>0</v>
      </c>
      <c r="E1118" s="73">
        <v>0</v>
      </c>
      <c r="F1118" s="73">
        <v>0</v>
      </c>
      <c r="G1118" s="73">
        <v>0</v>
      </c>
      <c r="H1118" s="73">
        <v>1529300</v>
      </c>
      <c r="I1118" s="73">
        <f t="shared" si="61"/>
        <v>0</v>
      </c>
      <c r="J1118" s="76">
        <f t="shared" si="60"/>
        <v>1529300</v>
      </c>
      <c r="K1118" s="76">
        <v>0</v>
      </c>
      <c r="L1118" s="86">
        <v>0</v>
      </c>
      <c r="M1118" s="56" t="s">
        <v>1446</v>
      </c>
    </row>
    <row r="1119" spans="1:13" ht="75">
      <c r="A1119" s="36">
        <v>30</v>
      </c>
      <c r="B1119" s="21" t="s">
        <v>1492</v>
      </c>
      <c r="C1119" s="73">
        <v>160000</v>
      </c>
      <c r="D1119" s="73">
        <v>73900</v>
      </c>
      <c r="E1119" s="73">
        <v>0</v>
      </c>
      <c r="F1119" s="73">
        <v>0</v>
      </c>
      <c r="G1119" s="73">
        <v>0</v>
      </c>
      <c r="H1119" s="73">
        <v>23539.557</v>
      </c>
      <c r="I1119" s="73">
        <f t="shared" si="61"/>
        <v>160000</v>
      </c>
      <c r="J1119" s="76">
        <f t="shared" si="60"/>
        <v>97439.557</v>
      </c>
      <c r="K1119" s="76">
        <v>37000</v>
      </c>
      <c r="L1119" s="86">
        <v>0</v>
      </c>
      <c r="M1119" s="56" t="s">
        <v>145</v>
      </c>
    </row>
    <row r="1120" spans="1:13" ht="45">
      <c r="A1120" s="36">
        <v>31</v>
      </c>
      <c r="B1120" s="21" t="s">
        <v>324</v>
      </c>
      <c r="C1120" s="73">
        <v>0</v>
      </c>
      <c r="D1120" s="73">
        <v>0</v>
      </c>
      <c r="E1120" s="73">
        <v>0</v>
      </c>
      <c r="F1120" s="73">
        <v>0</v>
      </c>
      <c r="G1120" s="73">
        <v>805000</v>
      </c>
      <c r="H1120" s="73">
        <v>0</v>
      </c>
      <c r="I1120" s="73">
        <f t="shared" si="61"/>
        <v>805000</v>
      </c>
      <c r="J1120" s="76">
        <f t="shared" si="60"/>
        <v>0</v>
      </c>
      <c r="K1120" s="76">
        <v>0</v>
      </c>
      <c r="L1120" s="86">
        <v>0</v>
      </c>
      <c r="M1120" s="56"/>
    </row>
    <row r="1121" spans="1:13" ht="15">
      <c r="A1121" s="36">
        <v>32</v>
      </c>
      <c r="B1121" s="21" t="s">
        <v>791</v>
      </c>
      <c r="C1121" s="73"/>
      <c r="D1121" s="73"/>
      <c r="E1121" s="73"/>
      <c r="F1121" s="73"/>
      <c r="G1121" s="73">
        <f>G1122</f>
        <v>7748000</v>
      </c>
      <c r="H1121" s="73">
        <f>H1122+H1131</f>
        <v>39537239.69</v>
      </c>
      <c r="I1121" s="73">
        <f t="shared" si="61"/>
        <v>7748000</v>
      </c>
      <c r="J1121" s="76">
        <f>J1122+J1132</f>
        <v>24930200</v>
      </c>
      <c r="K1121" s="76">
        <f>K1122+K1132</f>
        <v>24930200</v>
      </c>
      <c r="L1121" s="86"/>
      <c r="M1121" s="56"/>
    </row>
    <row r="1122" spans="1:13" ht="15">
      <c r="A1122" s="36">
        <v>33</v>
      </c>
      <c r="B1122" s="79" t="s">
        <v>792</v>
      </c>
      <c r="C1122" s="73"/>
      <c r="D1122" s="73"/>
      <c r="E1122" s="73"/>
      <c r="F1122" s="73"/>
      <c r="G1122" s="73">
        <f>SUM(G1123:G1130)</f>
        <v>7748000</v>
      </c>
      <c r="H1122" s="73">
        <f>SUM(H1123:H1130)</f>
        <v>279000</v>
      </c>
      <c r="I1122" s="73">
        <f t="shared" si="61"/>
        <v>7748000</v>
      </c>
      <c r="J1122" s="76">
        <f>SUM(J1123:J1130)</f>
        <v>279000</v>
      </c>
      <c r="K1122" s="76">
        <f>SUM(K1123:K1130)</f>
        <v>279000</v>
      </c>
      <c r="L1122" s="86"/>
      <c r="M1122" s="56"/>
    </row>
    <row r="1123" spans="1:13" ht="15">
      <c r="A1123" s="36">
        <v>34</v>
      </c>
      <c r="B1123" s="21" t="s">
        <v>1448</v>
      </c>
      <c r="C1123" s="73">
        <v>0</v>
      </c>
      <c r="D1123" s="73">
        <v>0</v>
      </c>
      <c r="E1123" s="73">
        <v>0</v>
      </c>
      <c r="F1123" s="73">
        <v>0</v>
      </c>
      <c r="G1123" s="73">
        <v>1170000</v>
      </c>
      <c r="H1123" s="73">
        <v>0</v>
      </c>
      <c r="I1123" s="73">
        <v>0</v>
      </c>
      <c r="J1123" s="76">
        <f aca="true" t="shared" si="62" ref="J1123:J1130">SUM(H1123,F1123,D1123)</f>
        <v>0</v>
      </c>
      <c r="K1123" s="76">
        <v>0</v>
      </c>
      <c r="L1123" s="86">
        <v>0</v>
      </c>
      <c r="M1123" s="56" t="s">
        <v>1449</v>
      </c>
    </row>
    <row r="1124" spans="1:13" ht="30">
      <c r="A1124" s="36">
        <v>35</v>
      </c>
      <c r="B1124" s="21" t="s">
        <v>1450</v>
      </c>
      <c r="C1124" s="73">
        <v>0</v>
      </c>
      <c r="D1124" s="73">
        <v>0</v>
      </c>
      <c r="E1124" s="73">
        <v>0</v>
      </c>
      <c r="F1124" s="73">
        <v>0</v>
      </c>
      <c r="G1124" s="73">
        <v>520000</v>
      </c>
      <c r="H1124" s="73">
        <v>279000</v>
      </c>
      <c r="I1124" s="73">
        <v>558000</v>
      </c>
      <c r="J1124" s="73">
        <f t="shared" si="62"/>
        <v>279000</v>
      </c>
      <c r="K1124" s="73">
        <v>279000</v>
      </c>
      <c r="L1124" s="86">
        <v>0.5</v>
      </c>
      <c r="M1124" s="56" t="s">
        <v>1493</v>
      </c>
    </row>
    <row r="1125" spans="1:13" ht="15">
      <c r="A1125" s="36">
        <v>36</v>
      </c>
      <c r="B1125" s="21" t="s">
        <v>1451</v>
      </c>
      <c r="C1125" s="73">
        <v>0</v>
      </c>
      <c r="D1125" s="73">
        <v>0</v>
      </c>
      <c r="E1125" s="73">
        <v>0</v>
      </c>
      <c r="F1125" s="73">
        <v>0</v>
      </c>
      <c r="G1125" s="73">
        <v>2184000</v>
      </c>
      <c r="H1125" s="73">
        <v>0</v>
      </c>
      <c r="I1125" s="73">
        <v>0</v>
      </c>
      <c r="J1125" s="73">
        <f t="shared" si="62"/>
        <v>0</v>
      </c>
      <c r="K1125" s="73">
        <v>0</v>
      </c>
      <c r="L1125" s="86">
        <v>0</v>
      </c>
      <c r="M1125" s="56" t="s">
        <v>1449</v>
      </c>
    </row>
    <row r="1126" spans="1:13" ht="30">
      <c r="A1126" s="36">
        <v>37</v>
      </c>
      <c r="B1126" s="21" t="s">
        <v>1452</v>
      </c>
      <c r="C1126" s="73">
        <v>0</v>
      </c>
      <c r="D1126" s="73">
        <v>0</v>
      </c>
      <c r="E1126" s="73">
        <v>0</v>
      </c>
      <c r="F1126" s="73">
        <v>0</v>
      </c>
      <c r="G1126" s="73">
        <v>416000</v>
      </c>
      <c r="H1126" s="73">
        <v>0</v>
      </c>
      <c r="I1126" s="73">
        <v>0</v>
      </c>
      <c r="J1126" s="73">
        <f t="shared" si="62"/>
        <v>0</v>
      </c>
      <c r="K1126" s="73">
        <v>0</v>
      </c>
      <c r="L1126" s="86">
        <v>0</v>
      </c>
      <c r="M1126" s="56" t="s">
        <v>1449</v>
      </c>
    </row>
    <row r="1127" spans="1:13" ht="15">
      <c r="A1127" s="36">
        <v>38</v>
      </c>
      <c r="B1127" s="21" t="s">
        <v>1453</v>
      </c>
      <c r="C1127" s="73">
        <v>0</v>
      </c>
      <c r="D1127" s="73">
        <v>0</v>
      </c>
      <c r="E1127" s="73">
        <v>0</v>
      </c>
      <c r="F1127" s="73">
        <v>0</v>
      </c>
      <c r="G1127" s="73">
        <v>780000</v>
      </c>
      <c r="H1127" s="73">
        <v>0</v>
      </c>
      <c r="I1127" s="73">
        <v>0</v>
      </c>
      <c r="J1127" s="73">
        <f t="shared" si="62"/>
        <v>0</v>
      </c>
      <c r="K1127" s="73">
        <v>0</v>
      </c>
      <c r="L1127" s="86">
        <v>0</v>
      </c>
      <c r="M1127" s="56" t="s">
        <v>1449</v>
      </c>
    </row>
    <row r="1128" spans="1:13" ht="15">
      <c r="A1128" s="36">
        <v>39</v>
      </c>
      <c r="B1128" s="80" t="s">
        <v>1454</v>
      </c>
      <c r="C1128" s="73">
        <v>0</v>
      </c>
      <c r="D1128" s="73">
        <v>0</v>
      </c>
      <c r="E1128" s="73">
        <v>0</v>
      </c>
      <c r="F1128" s="73">
        <v>0</v>
      </c>
      <c r="G1128" s="73">
        <v>182000</v>
      </c>
      <c r="H1128" s="73">
        <v>0</v>
      </c>
      <c r="I1128" s="73">
        <v>0</v>
      </c>
      <c r="J1128" s="73">
        <f t="shared" si="62"/>
        <v>0</v>
      </c>
      <c r="K1128" s="73">
        <v>0</v>
      </c>
      <c r="L1128" s="86">
        <v>0</v>
      </c>
      <c r="M1128" s="56" t="s">
        <v>1449</v>
      </c>
    </row>
    <row r="1129" spans="1:13" ht="15">
      <c r="A1129" s="36">
        <v>40</v>
      </c>
      <c r="B1129" s="21" t="s">
        <v>1455</v>
      </c>
      <c r="C1129" s="73">
        <v>0</v>
      </c>
      <c r="D1129" s="73">
        <v>0</v>
      </c>
      <c r="E1129" s="73">
        <v>0</v>
      </c>
      <c r="F1129" s="73">
        <v>0</v>
      </c>
      <c r="G1129" s="73">
        <v>390000</v>
      </c>
      <c r="H1129" s="73">
        <v>0</v>
      </c>
      <c r="I1129" s="73">
        <v>0</v>
      </c>
      <c r="J1129" s="73">
        <f t="shared" si="62"/>
        <v>0</v>
      </c>
      <c r="K1129" s="73">
        <v>0</v>
      </c>
      <c r="L1129" s="86">
        <v>0</v>
      </c>
      <c r="M1129" s="56" t="s">
        <v>1449</v>
      </c>
    </row>
    <row r="1130" spans="1:13" ht="15">
      <c r="A1130" s="36">
        <v>41</v>
      </c>
      <c r="B1130" s="21" t="s">
        <v>1456</v>
      </c>
      <c r="C1130" s="73">
        <v>0</v>
      </c>
      <c r="D1130" s="73">
        <v>0</v>
      </c>
      <c r="E1130" s="73">
        <v>0</v>
      </c>
      <c r="F1130" s="73">
        <v>0</v>
      </c>
      <c r="G1130" s="73">
        <v>2106000</v>
      </c>
      <c r="H1130" s="73">
        <v>0</v>
      </c>
      <c r="I1130" s="73">
        <v>0</v>
      </c>
      <c r="J1130" s="73">
        <f t="shared" si="62"/>
        <v>0</v>
      </c>
      <c r="K1130" s="73">
        <v>0</v>
      </c>
      <c r="L1130" s="86">
        <v>0</v>
      </c>
      <c r="M1130" s="56" t="s">
        <v>1449</v>
      </c>
    </row>
    <row r="1131" spans="1:13" ht="15">
      <c r="A1131" s="36"/>
      <c r="B1131" s="21" t="s">
        <v>146</v>
      </c>
      <c r="C1131" s="73"/>
      <c r="D1131" s="73"/>
      <c r="E1131" s="73"/>
      <c r="F1131" s="73"/>
      <c r="G1131" s="73"/>
      <c r="H1131" s="73">
        <f>H1132+H1142</f>
        <v>39258239.69</v>
      </c>
      <c r="I1131" s="73"/>
      <c r="J1131" s="73"/>
      <c r="K1131" s="73"/>
      <c r="L1131" s="86"/>
      <c r="M1131" s="56"/>
    </row>
    <row r="1132" spans="1:13" ht="15">
      <c r="A1132" s="36"/>
      <c r="B1132" s="21" t="s">
        <v>147</v>
      </c>
      <c r="C1132" s="74"/>
      <c r="D1132" s="74"/>
      <c r="E1132" s="74"/>
      <c r="F1132" s="74"/>
      <c r="G1132" s="74"/>
      <c r="H1132" s="74">
        <f>SUM(H1133:H1141)</f>
        <v>24651200</v>
      </c>
      <c r="I1132" s="74"/>
      <c r="J1132" s="74">
        <f>SUM(J1133:J1141)</f>
        <v>24651200</v>
      </c>
      <c r="K1132" s="81">
        <f>SUM(K1133:K1141)</f>
        <v>24651200</v>
      </c>
      <c r="L1132" s="192"/>
      <c r="M1132" s="17"/>
    </row>
    <row r="1133" spans="1:13" ht="15">
      <c r="A1133" s="36">
        <v>42</v>
      </c>
      <c r="B1133" s="21" t="s">
        <v>148</v>
      </c>
      <c r="C1133" s="74"/>
      <c r="D1133" s="74"/>
      <c r="E1133" s="74"/>
      <c r="F1133" s="74"/>
      <c r="G1133" s="74">
        <v>0</v>
      </c>
      <c r="H1133" s="74">
        <v>4340000</v>
      </c>
      <c r="I1133" s="74">
        <v>4340000</v>
      </c>
      <c r="J1133" s="74">
        <v>4340000</v>
      </c>
      <c r="K1133" s="81">
        <v>4340000</v>
      </c>
      <c r="L1133" s="192">
        <v>1</v>
      </c>
      <c r="M1133" s="17" t="s">
        <v>149</v>
      </c>
    </row>
    <row r="1134" spans="1:13" ht="15">
      <c r="A1134" s="36">
        <v>43</v>
      </c>
      <c r="B1134" s="21" t="s">
        <v>150</v>
      </c>
      <c r="C1134" s="74"/>
      <c r="D1134" s="74"/>
      <c r="E1134" s="74"/>
      <c r="F1134" s="74"/>
      <c r="G1134" s="74">
        <v>0</v>
      </c>
      <c r="H1134" s="74">
        <v>4650000</v>
      </c>
      <c r="I1134" s="74">
        <v>4650000</v>
      </c>
      <c r="J1134" s="74">
        <v>4650000</v>
      </c>
      <c r="K1134" s="81">
        <v>4650000</v>
      </c>
      <c r="L1134" s="192">
        <v>1</v>
      </c>
      <c r="M1134" s="17" t="s">
        <v>151</v>
      </c>
    </row>
    <row r="1135" spans="1:13" ht="15">
      <c r="A1135" s="36">
        <v>44</v>
      </c>
      <c r="B1135" s="21" t="s">
        <v>152</v>
      </c>
      <c r="C1135" s="74"/>
      <c r="D1135" s="74"/>
      <c r="E1135" s="74"/>
      <c r="F1135" s="74"/>
      <c r="G1135" s="74">
        <v>0</v>
      </c>
      <c r="H1135" s="74">
        <v>6510000</v>
      </c>
      <c r="I1135" s="74">
        <v>6510000</v>
      </c>
      <c r="J1135" s="74">
        <v>6510000</v>
      </c>
      <c r="K1135" s="81">
        <v>6510000</v>
      </c>
      <c r="L1135" s="192">
        <v>1</v>
      </c>
      <c r="M1135" s="17" t="s">
        <v>151</v>
      </c>
    </row>
    <row r="1136" spans="1:13" ht="15">
      <c r="A1136" s="36">
        <v>45</v>
      </c>
      <c r="B1136" s="21" t="s">
        <v>153</v>
      </c>
      <c r="C1136" s="74"/>
      <c r="D1136" s="74"/>
      <c r="E1136" s="74"/>
      <c r="F1136" s="74"/>
      <c r="G1136" s="74">
        <v>0</v>
      </c>
      <c r="H1136" s="74">
        <v>2170000</v>
      </c>
      <c r="I1136" s="74">
        <v>2170000</v>
      </c>
      <c r="J1136" s="74">
        <v>2170000</v>
      </c>
      <c r="K1136" s="81">
        <v>2170000</v>
      </c>
      <c r="L1136" s="192">
        <v>1</v>
      </c>
      <c r="M1136" s="17" t="s">
        <v>154</v>
      </c>
    </row>
    <row r="1137" spans="1:13" ht="15">
      <c r="A1137" s="36">
        <v>46</v>
      </c>
      <c r="B1137" s="21" t="s">
        <v>1457</v>
      </c>
      <c r="C1137" s="74"/>
      <c r="D1137" s="74"/>
      <c r="E1137" s="74"/>
      <c r="F1137" s="74"/>
      <c r="G1137" s="74">
        <v>0</v>
      </c>
      <c r="H1137" s="74">
        <v>2170000</v>
      </c>
      <c r="I1137" s="74">
        <v>2170000</v>
      </c>
      <c r="J1137" s="74">
        <v>2170000</v>
      </c>
      <c r="K1137" s="81">
        <v>2170000</v>
      </c>
      <c r="L1137" s="192">
        <v>1</v>
      </c>
      <c r="M1137" s="17" t="s">
        <v>154</v>
      </c>
    </row>
    <row r="1138" spans="1:13" ht="15">
      <c r="A1138" s="36">
        <v>47</v>
      </c>
      <c r="B1138" s="21" t="s">
        <v>155</v>
      </c>
      <c r="C1138" s="74"/>
      <c r="D1138" s="74"/>
      <c r="E1138" s="74"/>
      <c r="F1138" s="74"/>
      <c r="G1138" s="74">
        <v>0</v>
      </c>
      <c r="H1138" s="74">
        <v>2790000</v>
      </c>
      <c r="I1138" s="74">
        <v>2790000</v>
      </c>
      <c r="J1138" s="74">
        <v>2790000</v>
      </c>
      <c r="K1138" s="81">
        <v>2790000</v>
      </c>
      <c r="L1138" s="192">
        <v>1</v>
      </c>
      <c r="M1138" s="17" t="s">
        <v>149</v>
      </c>
    </row>
    <row r="1139" spans="1:13" ht="15">
      <c r="A1139" s="36">
        <v>48</v>
      </c>
      <c r="B1139" s="21" t="s">
        <v>156</v>
      </c>
      <c r="C1139" s="74"/>
      <c r="D1139" s="74"/>
      <c r="E1139" s="74"/>
      <c r="F1139" s="74"/>
      <c r="G1139" s="74">
        <v>0</v>
      </c>
      <c r="H1139" s="74">
        <v>1550000</v>
      </c>
      <c r="I1139" s="74">
        <v>1550000</v>
      </c>
      <c r="J1139" s="74">
        <v>1550000</v>
      </c>
      <c r="K1139" s="81">
        <v>1550000</v>
      </c>
      <c r="L1139" s="192">
        <v>1</v>
      </c>
      <c r="M1139" s="17" t="s">
        <v>154</v>
      </c>
    </row>
    <row r="1140" spans="1:13" ht="15">
      <c r="A1140" s="36">
        <v>49</v>
      </c>
      <c r="B1140" s="21" t="s">
        <v>157</v>
      </c>
      <c r="C1140" s="74"/>
      <c r="D1140" s="74"/>
      <c r="E1140" s="74"/>
      <c r="F1140" s="74"/>
      <c r="G1140" s="74">
        <v>0</v>
      </c>
      <c r="H1140" s="74">
        <v>217000</v>
      </c>
      <c r="I1140" s="74">
        <v>217000</v>
      </c>
      <c r="J1140" s="74">
        <v>217000</v>
      </c>
      <c r="K1140" s="81">
        <v>217000</v>
      </c>
      <c r="L1140" s="192">
        <v>1</v>
      </c>
      <c r="M1140" s="17" t="s">
        <v>154</v>
      </c>
    </row>
    <row r="1141" spans="1:13" ht="15">
      <c r="A1141" s="36">
        <v>50</v>
      </c>
      <c r="B1141" s="21" t="s">
        <v>158</v>
      </c>
      <c r="C1141" s="74"/>
      <c r="D1141" s="74"/>
      <c r="E1141" s="74"/>
      <c r="F1141" s="74"/>
      <c r="G1141" s="74">
        <v>0</v>
      </c>
      <c r="H1141" s="74">
        <v>254200</v>
      </c>
      <c r="I1141" s="74">
        <v>254200</v>
      </c>
      <c r="J1141" s="74">
        <v>254200</v>
      </c>
      <c r="K1141" s="81">
        <v>254200</v>
      </c>
      <c r="L1141" s="192">
        <v>1</v>
      </c>
      <c r="M1141" s="17" t="s">
        <v>149</v>
      </c>
    </row>
    <row r="1142" spans="1:13" ht="28.5">
      <c r="A1142" s="35"/>
      <c r="B1142" s="5" t="s">
        <v>159</v>
      </c>
      <c r="C1142" s="12"/>
      <c r="D1142" s="12"/>
      <c r="E1142" s="12"/>
      <c r="F1142" s="12"/>
      <c r="G1142" s="12"/>
      <c r="H1142" s="12">
        <v>14607039.690000001</v>
      </c>
      <c r="I1142" s="12"/>
      <c r="J1142" s="12"/>
      <c r="K1142" s="156"/>
      <c r="L1142" s="58"/>
      <c r="M1142" s="17"/>
    </row>
    <row r="1143" spans="1:13" ht="15">
      <c r="A1143" s="216"/>
      <c r="B1143" s="82"/>
      <c r="C1143" s="85"/>
      <c r="D1143" s="85"/>
      <c r="E1143" s="13"/>
      <c r="F1143" s="13"/>
      <c r="G1143" s="13"/>
      <c r="H1143" s="13"/>
      <c r="I1143" s="85"/>
      <c r="J1143" s="85"/>
      <c r="K1143" s="85"/>
      <c r="L1143" s="86"/>
      <c r="M1143" s="55"/>
    </row>
    <row r="1144" spans="1:13" ht="56.25">
      <c r="A1144" s="35"/>
      <c r="B1144" s="22" t="s">
        <v>1494</v>
      </c>
      <c r="C1144" s="3"/>
      <c r="D1144" s="3"/>
      <c r="E1144" s="3"/>
      <c r="F1144" s="3"/>
      <c r="G1144" s="3"/>
      <c r="H1144" s="3"/>
      <c r="I1144" s="3"/>
      <c r="J1144" s="3"/>
      <c r="K1144" s="3"/>
      <c r="L1144" s="58"/>
      <c r="M1144" s="17"/>
    </row>
    <row r="1145" spans="1:13" s="135" customFormat="1" ht="15">
      <c r="A1145" s="126" t="s">
        <v>1340</v>
      </c>
      <c r="B1145" s="8" t="s">
        <v>1461</v>
      </c>
      <c r="C1145" s="129">
        <f>SUM(C1147+C1294)</f>
        <v>6578420.999999996</v>
      </c>
      <c r="D1145" s="129">
        <f>SUM(D1147+D1294)</f>
        <v>6565967.599999997</v>
      </c>
      <c r="E1145" s="129">
        <f>SUM(E1147+E1294)</f>
        <v>0</v>
      </c>
      <c r="F1145" s="129">
        <f>SUM(F1147+F1294)</f>
        <v>0</v>
      </c>
      <c r="G1145" s="129">
        <f>SUM(G1147+G1291)</f>
        <v>600000</v>
      </c>
      <c r="H1145" s="129">
        <f>SUM(H1147+H1291)</f>
        <v>500000</v>
      </c>
      <c r="I1145" s="129">
        <f>SUM(I1147+I1291)</f>
        <v>7178420.999999996</v>
      </c>
      <c r="J1145" s="129">
        <f>SUM(J1147+J1291)</f>
        <v>7065967.599999997</v>
      </c>
      <c r="K1145" s="129">
        <f>SUM(K1147+K1291)</f>
        <v>7065967.599999997</v>
      </c>
      <c r="L1145" s="202"/>
      <c r="M1145" s="141"/>
    </row>
    <row r="1146" spans="1:13" s="135" customFormat="1" ht="15">
      <c r="A1146" s="128"/>
      <c r="B1146" s="21" t="s">
        <v>1342</v>
      </c>
      <c r="C1146" s="12"/>
      <c r="D1146" s="12"/>
      <c r="E1146" s="12"/>
      <c r="F1146" s="12"/>
      <c r="G1146" s="12"/>
      <c r="H1146" s="12"/>
      <c r="I1146" s="12"/>
      <c r="J1146" s="129"/>
      <c r="K1146" s="129"/>
      <c r="L1146" s="202"/>
      <c r="M1146" s="142"/>
    </row>
    <row r="1147" spans="1:13" s="135" customFormat="1" ht="15">
      <c r="A1147" s="126" t="s">
        <v>1343</v>
      </c>
      <c r="B1147" s="8" t="s">
        <v>1482</v>
      </c>
      <c r="C1147" s="129">
        <f>SUM(C1153:C1286)-C1176-C1189-C1195-C1215-C1219-C1236-C1240-C1252-C1264-C1269-C1272-C1277-C1281-C1287</f>
        <v>6578420.999999996</v>
      </c>
      <c r="D1147" s="129">
        <f aca="true" t="shared" si="63" ref="D1147:K1147">SUM(D1153:D1286)-D1176-D1189-D1195-D1215-D1219-D1236-D1240-D1252-D1264-D1269-D1272-D1277-D1281-D1287</f>
        <v>6565967.599999997</v>
      </c>
      <c r="E1147" s="129">
        <f t="shared" si="63"/>
        <v>0</v>
      </c>
      <c r="F1147" s="129">
        <f t="shared" si="63"/>
        <v>0</v>
      </c>
      <c r="G1147" s="129">
        <f t="shared" si="63"/>
        <v>0</v>
      </c>
      <c r="H1147" s="129">
        <f t="shared" si="63"/>
        <v>0</v>
      </c>
      <c r="I1147" s="129">
        <f t="shared" si="63"/>
        <v>6578420.999999996</v>
      </c>
      <c r="J1147" s="129">
        <f t="shared" si="63"/>
        <v>6565967.599999997</v>
      </c>
      <c r="K1147" s="129">
        <f t="shared" si="63"/>
        <v>6565967.599999997</v>
      </c>
      <c r="L1147" s="203"/>
      <c r="M1147" s="141"/>
    </row>
    <row r="1148" spans="1:13" s="135" customFormat="1" ht="15">
      <c r="A1148" s="126"/>
      <c r="B1148" s="140"/>
      <c r="C1148" s="129"/>
      <c r="D1148" s="129"/>
      <c r="E1148" s="151"/>
      <c r="F1148" s="151"/>
      <c r="G1148" s="151"/>
      <c r="H1148" s="151"/>
      <c r="I1148" s="129"/>
      <c r="J1148" s="129"/>
      <c r="K1148" s="129"/>
      <c r="L1148" s="203"/>
      <c r="M1148" s="141"/>
    </row>
    <row r="1149" spans="1:13" s="135" customFormat="1" ht="28.5">
      <c r="A1149" s="126" t="s">
        <v>1362</v>
      </c>
      <c r="B1149" s="140" t="s">
        <v>1388</v>
      </c>
      <c r="C1149" s="129">
        <f>SUM(C1152:C1174)</f>
        <v>1598472.4000000001</v>
      </c>
      <c r="D1149" s="129">
        <f>SUM(D1152:D1174)</f>
        <v>1588472.3</v>
      </c>
      <c r="E1149" s="151"/>
      <c r="F1149" s="151"/>
      <c r="G1149" s="151"/>
      <c r="H1149" s="151"/>
      <c r="I1149" s="129">
        <f>SUM(C1149,E1149,G1149)</f>
        <v>1598472.4000000001</v>
      </c>
      <c r="J1149" s="129">
        <f>SUM(D1149,F1149,H1149)</f>
        <v>1588472.3</v>
      </c>
      <c r="K1149" s="129">
        <f>SUM(K1152:K1174)</f>
        <v>1588472.3</v>
      </c>
      <c r="L1149" s="203"/>
      <c r="M1149" s="141"/>
    </row>
    <row r="1150" spans="1:13" s="135" customFormat="1" ht="15">
      <c r="A1150" s="126"/>
      <c r="B1150" s="143" t="s">
        <v>1389</v>
      </c>
      <c r="C1150" s="151"/>
      <c r="D1150" s="151"/>
      <c r="E1150" s="151"/>
      <c r="F1150" s="151"/>
      <c r="G1150" s="151"/>
      <c r="H1150" s="151"/>
      <c r="I1150" s="151"/>
      <c r="J1150" s="151"/>
      <c r="K1150" s="151"/>
      <c r="L1150" s="203"/>
      <c r="M1150" s="139"/>
    </row>
    <row r="1151" spans="1:13" s="135" customFormat="1" ht="15">
      <c r="A1151" s="126"/>
      <c r="B1151" s="144"/>
      <c r="C1151" s="151"/>
      <c r="D1151" s="151"/>
      <c r="E1151" s="151"/>
      <c r="F1151" s="151"/>
      <c r="G1151" s="151"/>
      <c r="H1151" s="151"/>
      <c r="I1151" s="151"/>
      <c r="J1151" s="151"/>
      <c r="K1151" s="157"/>
      <c r="L1151" s="203"/>
      <c r="M1151" s="145"/>
    </row>
    <row r="1152" spans="1:13" s="135" customFormat="1" ht="90">
      <c r="A1152" s="126"/>
      <c r="B1152" s="133" t="s">
        <v>1323</v>
      </c>
      <c r="C1152" s="158"/>
      <c r="D1152" s="158"/>
      <c r="E1152" s="158"/>
      <c r="F1152" s="158"/>
      <c r="G1152" s="158"/>
      <c r="H1152" s="158"/>
      <c r="I1152" s="158" t="s">
        <v>206</v>
      </c>
      <c r="J1152" s="158"/>
      <c r="K1152" s="158"/>
      <c r="L1152" s="138"/>
      <c r="M1152" s="146" t="s">
        <v>197</v>
      </c>
    </row>
    <row r="1153" spans="1:13" s="135" customFormat="1" ht="15">
      <c r="A1153" s="126"/>
      <c r="B1153" s="133" t="s">
        <v>1390</v>
      </c>
      <c r="C1153" s="151">
        <v>100560</v>
      </c>
      <c r="D1153" s="157">
        <v>100560</v>
      </c>
      <c r="E1153" s="151">
        <v>0</v>
      </c>
      <c r="F1153" s="151">
        <v>0</v>
      </c>
      <c r="G1153" s="151">
        <v>0</v>
      </c>
      <c r="H1153" s="151">
        <v>0</v>
      </c>
      <c r="I1153" s="151">
        <v>100560</v>
      </c>
      <c r="J1153" s="151">
        <v>100560</v>
      </c>
      <c r="K1153" s="157">
        <v>100560</v>
      </c>
      <c r="L1153" s="138">
        <v>0.726</v>
      </c>
      <c r="M1153" s="146"/>
    </row>
    <row r="1154" spans="1:13" s="135" customFormat="1" ht="30">
      <c r="A1154" s="126"/>
      <c r="B1154" s="147" t="s">
        <v>1324</v>
      </c>
      <c r="C1154" s="158"/>
      <c r="D1154" s="158"/>
      <c r="E1154" s="158"/>
      <c r="F1154" s="158"/>
      <c r="G1154" s="158"/>
      <c r="H1154" s="158"/>
      <c r="I1154" s="158"/>
      <c r="J1154" s="158"/>
      <c r="K1154" s="158"/>
      <c r="L1154" s="152"/>
      <c r="M1154" s="146"/>
    </row>
    <row r="1155" spans="1:13" s="135" customFormat="1" ht="45">
      <c r="A1155" s="126"/>
      <c r="B1155" s="147" t="s">
        <v>1464</v>
      </c>
      <c r="C1155" s="151">
        <v>38000</v>
      </c>
      <c r="D1155" s="157">
        <v>38000</v>
      </c>
      <c r="E1155" s="151">
        <v>0</v>
      </c>
      <c r="F1155" s="151">
        <v>0</v>
      </c>
      <c r="G1155" s="151">
        <v>0</v>
      </c>
      <c r="H1155" s="151">
        <v>0</v>
      </c>
      <c r="I1155" s="151">
        <v>38000</v>
      </c>
      <c r="J1155" s="151">
        <v>38000</v>
      </c>
      <c r="K1155" s="157">
        <v>38000</v>
      </c>
      <c r="L1155" s="152">
        <v>1</v>
      </c>
      <c r="M1155" s="146" t="s">
        <v>198</v>
      </c>
    </row>
    <row r="1156" spans="1:13" s="135" customFormat="1" ht="45">
      <c r="A1156" s="126"/>
      <c r="B1156" s="133" t="s">
        <v>207</v>
      </c>
      <c r="C1156" s="151"/>
      <c r="D1156" s="151"/>
      <c r="E1156" s="151"/>
      <c r="F1156" s="151"/>
      <c r="G1156" s="151"/>
      <c r="H1156" s="151"/>
      <c r="I1156" s="151"/>
      <c r="J1156" s="151"/>
      <c r="K1156" s="151"/>
      <c r="L1156" s="152"/>
      <c r="M1156" s="146" t="s">
        <v>199</v>
      </c>
    </row>
    <row r="1157" spans="1:13" s="135" customFormat="1" ht="15">
      <c r="A1157" s="126"/>
      <c r="B1157" s="133" t="s">
        <v>1390</v>
      </c>
      <c r="C1157" s="151">
        <v>190426</v>
      </c>
      <c r="D1157" s="151">
        <v>190426</v>
      </c>
      <c r="E1157" s="151">
        <v>0</v>
      </c>
      <c r="F1157" s="151">
        <v>0</v>
      </c>
      <c r="G1157" s="151">
        <v>0</v>
      </c>
      <c r="H1157" s="151">
        <v>0</v>
      </c>
      <c r="I1157" s="151">
        <v>190426</v>
      </c>
      <c r="J1157" s="151">
        <v>190426</v>
      </c>
      <c r="K1157" s="151">
        <v>190426</v>
      </c>
      <c r="L1157" s="152">
        <v>1</v>
      </c>
      <c r="M1157" s="146"/>
    </row>
    <row r="1158" spans="1:13" s="135" customFormat="1" ht="45">
      <c r="A1158" s="126"/>
      <c r="B1158" s="147" t="s">
        <v>1325</v>
      </c>
      <c r="C1158" s="158"/>
      <c r="D1158" s="158"/>
      <c r="E1158" s="158"/>
      <c r="F1158" s="158"/>
      <c r="G1158" s="158"/>
      <c r="H1158" s="158"/>
      <c r="I1158" s="158"/>
      <c r="J1158" s="158"/>
      <c r="K1158" s="158"/>
      <c r="L1158" s="152"/>
      <c r="M1158" s="146" t="s">
        <v>200</v>
      </c>
    </row>
    <row r="1159" spans="1:13" s="135" customFormat="1" ht="15">
      <c r="A1159" s="126"/>
      <c r="B1159" s="133" t="s">
        <v>1390</v>
      </c>
      <c r="C1159" s="151">
        <v>58483.9</v>
      </c>
      <c r="D1159" s="151">
        <v>58483.9</v>
      </c>
      <c r="E1159" s="151">
        <v>0</v>
      </c>
      <c r="F1159" s="151">
        <v>0</v>
      </c>
      <c r="G1159" s="151">
        <v>0</v>
      </c>
      <c r="H1159" s="151">
        <v>0</v>
      </c>
      <c r="I1159" s="151">
        <v>58483.9</v>
      </c>
      <c r="J1159" s="151">
        <v>58483.9</v>
      </c>
      <c r="K1159" s="151">
        <v>58483.9</v>
      </c>
      <c r="L1159" s="152">
        <v>1</v>
      </c>
      <c r="M1159" s="146"/>
    </row>
    <row r="1160" spans="1:13" s="135" customFormat="1" ht="60">
      <c r="A1160" s="126"/>
      <c r="B1160" s="147" t="s">
        <v>1326</v>
      </c>
      <c r="C1160" s="151"/>
      <c r="D1160" s="151"/>
      <c r="E1160" s="151"/>
      <c r="F1160" s="151"/>
      <c r="G1160" s="151"/>
      <c r="H1160" s="151"/>
      <c r="I1160" s="151"/>
      <c r="J1160" s="151"/>
      <c r="K1160" s="151"/>
      <c r="L1160" s="152"/>
      <c r="M1160" s="146" t="s">
        <v>201</v>
      </c>
    </row>
    <row r="1161" spans="1:13" s="135" customFormat="1" ht="15">
      <c r="A1161" s="126"/>
      <c r="B1161" s="133" t="s">
        <v>1390</v>
      </c>
      <c r="C1161" s="151">
        <v>115103</v>
      </c>
      <c r="D1161" s="151">
        <v>115103</v>
      </c>
      <c r="E1161" s="151">
        <v>0</v>
      </c>
      <c r="F1161" s="151">
        <v>0</v>
      </c>
      <c r="G1161" s="151">
        <v>0</v>
      </c>
      <c r="H1161" s="151">
        <v>0</v>
      </c>
      <c r="I1161" s="151">
        <v>115103</v>
      </c>
      <c r="J1161" s="151">
        <v>115103</v>
      </c>
      <c r="K1161" s="151">
        <v>115103</v>
      </c>
      <c r="L1161" s="152">
        <v>0.317</v>
      </c>
      <c r="M1161" s="146"/>
    </row>
    <row r="1162" spans="1:13" s="135" customFormat="1" ht="30">
      <c r="A1162" s="126"/>
      <c r="B1162" s="133" t="s">
        <v>1391</v>
      </c>
      <c r="C1162" s="151"/>
      <c r="D1162" s="151"/>
      <c r="E1162" s="151"/>
      <c r="F1162" s="151"/>
      <c r="G1162" s="151"/>
      <c r="H1162" s="151"/>
      <c r="I1162" s="151"/>
      <c r="J1162" s="151"/>
      <c r="K1162" s="151"/>
      <c r="L1162" s="152"/>
      <c r="M1162" s="146" t="s">
        <v>202</v>
      </c>
    </row>
    <row r="1163" spans="1:13" s="135" customFormat="1" ht="15">
      <c r="A1163" s="126"/>
      <c r="B1163" s="133" t="s">
        <v>1390</v>
      </c>
      <c r="C1163" s="151">
        <v>169863.9</v>
      </c>
      <c r="D1163" s="151">
        <v>169863.8</v>
      </c>
      <c r="E1163" s="151">
        <v>0</v>
      </c>
      <c r="F1163" s="151">
        <v>0</v>
      </c>
      <c r="G1163" s="151">
        <v>0</v>
      </c>
      <c r="H1163" s="151">
        <v>0</v>
      </c>
      <c r="I1163" s="151">
        <v>169863.9</v>
      </c>
      <c r="J1163" s="151">
        <v>169863.8</v>
      </c>
      <c r="K1163" s="151">
        <v>169863.8</v>
      </c>
      <c r="L1163" s="152">
        <v>1</v>
      </c>
      <c r="M1163" s="146"/>
    </row>
    <row r="1164" spans="1:13" s="135" customFormat="1" ht="30">
      <c r="A1164" s="126"/>
      <c r="B1164" s="147" t="s">
        <v>1327</v>
      </c>
      <c r="C1164" s="151"/>
      <c r="D1164" s="151"/>
      <c r="E1164" s="151"/>
      <c r="F1164" s="151"/>
      <c r="G1164" s="151"/>
      <c r="H1164" s="151"/>
      <c r="I1164" s="151"/>
      <c r="J1164" s="151"/>
      <c r="K1164" s="151"/>
      <c r="L1164" s="152"/>
      <c r="M1164" s="146" t="s">
        <v>203</v>
      </c>
    </row>
    <row r="1165" spans="1:13" s="135" customFormat="1" ht="15">
      <c r="A1165" s="126"/>
      <c r="B1165" s="133" t="s">
        <v>1390</v>
      </c>
      <c r="C1165" s="151">
        <v>106799.7</v>
      </c>
      <c r="D1165" s="151">
        <v>106799.7</v>
      </c>
      <c r="E1165" s="151">
        <v>0</v>
      </c>
      <c r="F1165" s="151">
        <v>0</v>
      </c>
      <c r="G1165" s="151">
        <v>0</v>
      </c>
      <c r="H1165" s="151">
        <v>0</v>
      </c>
      <c r="I1165" s="151">
        <v>106799.7</v>
      </c>
      <c r="J1165" s="151">
        <v>106799.7</v>
      </c>
      <c r="K1165" s="151">
        <v>106799.7</v>
      </c>
      <c r="L1165" s="152">
        <v>1</v>
      </c>
      <c r="M1165" s="146"/>
    </row>
    <row r="1166" spans="1:13" s="135" customFormat="1" ht="60">
      <c r="A1166" s="126"/>
      <c r="B1166" s="147" t="s">
        <v>1392</v>
      </c>
      <c r="C1166" s="151"/>
      <c r="D1166" s="151"/>
      <c r="E1166" s="151"/>
      <c r="F1166" s="151"/>
      <c r="G1166" s="151"/>
      <c r="H1166" s="151"/>
      <c r="I1166" s="151"/>
      <c r="J1166" s="151"/>
      <c r="K1166" s="151"/>
      <c r="L1166" s="203"/>
      <c r="M1166" s="146" t="s">
        <v>204</v>
      </c>
    </row>
    <row r="1167" spans="1:13" s="135" customFormat="1" ht="15">
      <c r="A1167" s="126"/>
      <c r="B1167" s="133" t="s">
        <v>1390</v>
      </c>
      <c r="C1167" s="151">
        <v>108046.1</v>
      </c>
      <c r="D1167" s="151">
        <v>108046.1</v>
      </c>
      <c r="E1167" s="151">
        <v>0</v>
      </c>
      <c r="F1167" s="151">
        <v>0</v>
      </c>
      <c r="G1167" s="151">
        <v>0</v>
      </c>
      <c r="H1167" s="151">
        <v>0</v>
      </c>
      <c r="I1167" s="151">
        <v>108046.1</v>
      </c>
      <c r="J1167" s="151">
        <v>108046.1</v>
      </c>
      <c r="K1167" s="151">
        <v>108046.1</v>
      </c>
      <c r="L1167" s="152">
        <v>0.621</v>
      </c>
      <c r="M1167" s="146"/>
    </row>
    <row r="1168" spans="1:13" s="135" customFormat="1" ht="75">
      <c r="A1168" s="126"/>
      <c r="B1168" s="147" t="s">
        <v>1462</v>
      </c>
      <c r="C1168" s="151"/>
      <c r="D1168" s="151"/>
      <c r="E1168" s="151"/>
      <c r="F1168" s="151"/>
      <c r="G1168" s="151"/>
      <c r="H1168" s="151"/>
      <c r="I1168" s="151"/>
      <c r="J1168" s="151"/>
      <c r="K1168" s="151"/>
      <c r="L1168" s="152"/>
      <c r="M1168" s="146" t="s">
        <v>793</v>
      </c>
    </row>
    <row r="1169" spans="1:13" s="135" customFormat="1" ht="15">
      <c r="A1169" s="126"/>
      <c r="B1169" s="133" t="s">
        <v>1464</v>
      </c>
      <c r="C1169" s="151">
        <v>187500</v>
      </c>
      <c r="D1169" s="151">
        <v>187500</v>
      </c>
      <c r="E1169" s="151">
        <v>0</v>
      </c>
      <c r="F1169" s="151">
        <v>0</v>
      </c>
      <c r="G1169" s="151">
        <v>0</v>
      </c>
      <c r="H1169" s="151">
        <v>0</v>
      </c>
      <c r="I1169" s="151">
        <v>187500</v>
      </c>
      <c r="J1169" s="151">
        <v>187500</v>
      </c>
      <c r="K1169" s="151">
        <v>187500</v>
      </c>
      <c r="L1169" s="152">
        <v>1</v>
      </c>
      <c r="M1169" s="139"/>
    </row>
    <row r="1170" spans="1:13" s="135" customFormat="1" ht="15">
      <c r="A1170" s="126"/>
      <c r="B1170" s="148" t="s">
        <v>1390</v>
      </c>
      <c r="C1170" s="151">
        <v>320000</v>
      </c>
      <c r="D1170" s="151">
        <v>320000</v>
      </c>
      <c r="E1170" s="151">
        <v>0</v>
      </c>
      <c r="F1170" s="151">
        <v>0</v>
      </c>
      <c r="G1170" s="151">
        <v>0</v>
      </c>
      <c r="H1170" s="151">
        <v>0</v>
      </c>
      <c r="I1170" s="151">
        <v>320000</v>
      </c>
      <c r="J1170" s="151">
        <v>320000</v>
      </c>
      <c r="K1170" s="151">
        <v>320000</v>
      </c>
      <c r="L1170" s="138">
        <v>1</v>
      </c>
      <c r="M1170" s="149"/>
    </row>
    <row r="1171" spans="1:13" s="135" customFormat="1" ht="60">
      <c r="A1171" s="126"/>
      <c r="B1171" s="133" t="s">
        <v>274</v>
      </c>
      <c r="C1171" s="151"/>
      <c r="D1171" s="151"/>
      <c r="E1171" s="151"/>
      <c r="F1171" s="151"/>
      <c r="G1171" s="151"/>
      <c r="H1171" s="151"/>
      <c r="I1171" s="151"/>
      <c r="J1171" s="151"/>
      <c r="K1171" s="151"/>
      <c r="L1171" s="138"/>
      <c r="M1171" s="149" t="s">
        <v>205</v>
      </c>
    </row>
    <row r="1172" spans="1:13" s="135" customFormat="1" ht="30">
      <c r="A1172" s="126"/>
      <c r="B1172" s="147" t="s">
        <v>275</v>
      </c>
      <c r="C1172" s="151">
        <v>10000</v>
      </c>
      <c r="D1172" s="151">
        <v>0</v>
      </c>
      <c r="E1172" s="151">
        <v>0</v>
      </c>
      <c r="F1172" s="151">
        <v>0</v>
      </c>
      <c r="G1172" s="151">
        <v>0</v>
      </c>
      <c r="H1172" s="151">
        <v>0</v>
      </c>
      <c r="I1172" s="158">
        <v>10000</v>
      </c>
      <c r="J1172" s="151">
        <v>0</v>
      </c>
      <c r="K1172" s="151">
        <v>0</v>
      </c>
      <c r="L1172" s="138">
        <v>0</v>
      </c>
      <c r="M1172" s="149"/>
    </row>
    <row r="1173" spans="1:13" s="135" customFormat="1" ht="30">
      <c r="A1173" s="126"/>
      <c r="B1173" s="133" t="s">
        <v>1463</v>
      </c>
      <c r="C1173" s="151"/>
      <c r="D1173" s="151"/>
      <c r="E1173" s="151"/>
      <c r="F1173" s="151"/>
      <c r="G1173" s="151"/>
      <c r="H1173" s="151"/>
      <c r="I1173" s="151"/>
      <c r="J1173" s="151"/>
      <c r="K1173" s="151"/>
      <c r="L1173" s="152"/>
      <c r="M1173" s="149"/>
    </row>
    <row r="1174" spans="1:13" s="135" customFormat="1" ht="30">
      <c r="A1174" s="126"/>
      <c r="B1174" s="133" t="s">
        <v>276</v>
      </c>
      <c r="C1174" s="151">
        <v>193689.8</v>
      </c>
      <c r="D1174" s="151">
        <v>193689.8</v>
      </c>
      <c r="E1174" s="151">
        <v>0</v>
      </c>
      <c r="F1174" s="151">
        <v>0</v>
      </c>
      <c r="G1174" s="151">
        <v>0</v>
      </c>
      <c r="H1174" s="151">
        <v>0</v>
      </c>
      <c r="I1174" s="151">
        <v>193689.8</v>
      </c>
      <c r="J1174" s="151">
        <v>193689.8</v>
      </c>
      <c r="K1174" s="151">
        <v>193689.8</v>
      </c>
      <c r="L1174" s="152">
        <v>1</v>
      </c>
      <c r="M1174" s="149"/>
    </row>
    <row r="1175" spans="1:13" s="135" customFormat="1" ht="15">
      <c r="A1175" s="126"/>
      <c r="B1175" s="133"/>
      <c r="C1175" s="151"/>
      <c r="D1175" s="151"/>
      <c r="E1175" s="151"/>
      <c r="F1175" s="151"/>
      <c r="G1175" s="151"/>
      <c r="H1175" s="151"/>
      <c r="I1175" s="151"/>
      <c r="J1175" s="151"/>
      <c r="K1175" s="151"/>
      <c r="L1175" s="152"/>
      <c r="M1175" s="134"/>
    </row>
    <row r="1176" spans="1:13" s="135" customFormat="1" ht="57">
      <c r="A1176" s="126" t="s">
        <v>1328</v>
      </c>
      <c r="B1176" s="150" t="s">
        <v>277</v>
      </c>
      <c r="C1176" s="129">
        <f>SUM(C1178:C1188)</f>
        <v>515578.7</v>
      </c>
      <c r="D1176" s="129">
        <f>SUM(D1178:D1188)</f>
        <v>515578.55000000005</v>
      </c>
      <c r="E1176" s="151"/>
      <c r="F1176" s="151"/>
      <c r="G1176" s="151"/>
      <c r="H1176" s="151"/>
      <c r="I1176" s="129">
        <f>SUM(C1176,E1176,G1176)</f>
        <v>515578.7</v>
      </c>
      <c r="J1176" s="129">
        <f>SUM(D1176,F1176,H1176)</f>
        <v>515578.55000000005</v>
      </c>
      <c r="K1176" s="129">
        <f>SUM(K1178:K1188)</f>
        <v>515578.55000000005</v>
      </c>
      <c r="L1176" s="203"/>
      <c r="M1176" s="149"/>
    </row>
    <row r="1177" spans="1:13" s="135" customFormat="1" ht="45">
      <c r="A1177" s="126"/>
      <c r="B1177" s="143" t="s">
        <v>1393</v>
      </c>
      <c r="C1177" s="151"/>
      <c r="D1177" s="151"/>
      <c r="E1177" s="151"/>
      <c r="F1177" s="151"/>
      <c r="G1177" s="151"/>
      <c r="H1177" s="151"/>
      <c r="I1177" s="151"/>
      <c r="J1177" s="151"/>
      <c r="K1177" s="151"/>
      <c r="L1177" s="152"/>
      <c r="M1177" s="149"/>
    </row>
    <row r="1178" spans="1:13" s="135" customFormat="1" ht="45">
      <c r="A1178" s="126"/>
      <c r="B1178" s="133" t="s">
        <v>1394</v>
      </c>
      <c r="C1178" s="151"/>
      <c r="D1178" s="151"/>
      <c r="E1178" s="151"/>
      <c r="F1178" s="151"/>
      <c r="G1178" s="151"/>
      <c r="H1178" s="151"/>
      <c r="I1178" s="151"/>
      <c r="J1178" s="151"/>
      <c r="K1178" s="151"/>
      <c r="L1178" s="152"/>
      <c r="M1178" s="146" t="s">
        <v>794</v>
      </c>
    </row>
    <row r="1179" spans="1:13" s="135" customFormat="1" ht="15">
      <c r="A1179" s="126"/>
      <c r="B1179" s="133" t="s">
        <v>1390</v>
      </c>
      <c r="C1179" s="151">
        <v>182101</v>
      </c>
      <c r="D1179" s="151">
        <v>182100.85</v>
      </c>
      <c r="E1179" s="151">
        <v>0</v>
      </c>
      <c r="F1179" s="151">
        <v>0</v>
      </c>
      <c r="G1179" s="151">
        <v>0</v>
      </c>
      <c r="H1179" s="151">
        <v>0</v>
      </c>
      <c r="I1179" s="151">
        <v>182101</v>
      </c>
      <c r="J1179" s="151">
        <v>182100.85</v>
      </c>
      <c r="K1179" s="151">
        <v>182100.85</v>
      </c>
      <c r="L1179" s="152">
        <v>1</v>
      </c>
      <c r="M1179" s="134"/>
    </row>
    <row r="1180" spans="1:13" s="135" customFormat="1" ht="75">
      <c r="A1180" s="126"/>
      <c r="B1180" s="133" t="s">
        <v>1395</v>
      </c>
      <c r="C1180" s="151"/>
      <c r="D1180" s="151"/>
      <c r="E1180" s="151"/>
      <c r="F1180" s="151"/>
      <c r="G1180" s="151"/>
      <c r="H1180" s="151"/>
      <c r="I1180" s="151"/>
      <c r="J1180" s="151"/>
      <c r="K1180" s="151"/>
      <c r="L1180" s="152"/>
      <c r="M1180" s="146" t="s">
        <v>194</v>
      </c>
    </row>
    <row r="1181" spans="1:13" s="135" customFormat="1" ht="15">
      <c r="A1181" s="126"/>
      <c r="B1181" s="133" t="s">
        <v>1390</v>
      </c>
      <c r="C1181" s="151">
        <v>188796.7</v>
      </c>
      <c r="D1181" s="151">
        <v>188796.7</v>
      </c>
      <c r="E1181" s="151">
        <v>0</v>
      </c>
      <c r="F1181" s="151">
        <v>0</v>
      </c>
      <c r="G1181" s="151">
        <v>0</v>
      </c>
      <c r="H1181" s="151">
        <v>0</v>
      </c>
      <c r="I1181" s="151">
        <v>188796.7</v>
      </c>
      <c r="J1181" s="151">
        <v>188796.7</v>
      </c>
      <c r="K1181" s="151">
        <v>188796.7</v>
      </c>
      <c r="L1181" s="152">
        <v>0.084</v>
      </c>
      <c r="M1181" s="134"/>
    </row>
    <row r="1182" spans="1:13" s="135" customFormat="1" ht="15">
      <c r="A1182" s="126"/>
      <c r="B1182" s="147"/>
      <c r="C1182" s="151"/>
      <c r="D1182" s="151"/>
      <c r="E1182" s="151"/>
      <c r="F1182" s="151"/>
      <c r="G1182" s="151"/>
      <c r="H1182" s="151"/>
      <c r="I1182" s="151"/>
      <c r="J1182" s="151"/>
      <c r="K1182" s="151"/>
      <c r="L1182" s="152"/>
      <c r="M1182" s="134"/>
    </row>
    <row r="1183" spans="1:13" s="135" customFormat="1" ht="15">
      <c r="A1183" s="126"/>
      <c r="B1183" s="133"/>
      <c r="C1183" s="151"/>
      <c r="D1183" s="151"/>
      <c r="E1183" s="151"/>
      <c r="F1183" s="151"/>
      <c r="G1183" s="151"/>
      <c r="H1183" s="151"/>
      <c r="I1183" s="151"/>
      <c r="J1183" s="151"/>
      <c r="K1183" s="151"/>
      <c r="L1183" s="152"/>
      <c r="M1183" s="134"/>
    </row>
    <row r="1184" spans="1:13" s="135" customFormat="1" ht="60">
      <c r="A1184" s="126"/>
      <c r="B1184" s="147" t="s">
        <v>1396</v>
      </c>
      <c r="C1184" s="151"/>
      <c r="D1184" s="151"/>
      <c r="E1184" s="151"/>
      <c r="F1184" s="151"/>
      <c r="G1184" s="151"/>
      <c r="H1184" s="151"/>
      <c r="I1184" s="158"/>
      <c r="J1184" s="151"/>
      <c r="K1184" s="151"/>
      <c r="L1184" s="138"/>
      <c r="M1184" s="149" t="s">
        <v>195</v>
      </c>
    </row>
    <row r="1185" spans="1:13" s="135" customFormat="1" ht="15">
      <c r="A1185" s="126"/>
      <c r="B1185" s="147" t="s">
        <v>1397</v>
      </c>
      <c r="C1185" s="151">
        <v>127401</v>
      </c>
      <c r="D1185" s="151">
        <v>127401</v>
      </c>
      <c r="E1185" s="151">
        <v>0</v>
      </c>
      <c r="F1185" s="151">
        <v>0</v>
      </c>
      <c r="G1185" s="151">
        <v>0</v>
      </c>
      <c r="H1185" s="151">
        <v>0</v>
      </c>
      <c r="I1185" s="158">
        <v>127401</v>
      </c>
      <c r="J1185" s="151">
        <v>127401</v>
      </c>
      <c r="K1185" s="151">
        <v>127401</v>
      </c>
      <c r="L1185" s="138">
        <v>1</v>
      </c>
      <c r="M1185" s="149"/>
    </row>
    <row r="1186" spans="1:13" s="135" customFormat="1" ht="15">
      <c r="A1186" s="126"/>
      <c r="B1186" s="133"/>
      <c r="C1186" s="151"/>
      <c r="D1186" s="151"/>
      <c r="E1186" s="151"/>
      <c r="F1186" s="151"/>
      <c r="G1186" s="151"/>
      <c r="H1186" s="151"/>
      <c r="I1186" s="151"/>
      <c r="J1186" s="151"/>
      <c r="K1186" s="151"/>
      <c r="L1186" s="138"/>
      <c r="M1186" s="146"/>
    </row>
    <row r="1187" spans="1:13" s="135" customFormat="1" ht="75">
      <c r="A1187" s="126"/>
      <c r="B1187" s="133" t="s">
        <v>1465</v>
      </c>
      <c r="C1187" s="151"/>
      <c r="D1187" s="151"/>
      <c r="E1187" s="151"/>
      <c r="F1187" s="151"/>
      <c r="G1187" s="151"/>
      <c r="H1187" s="151"/>
      <c r="I1187" s="151"/>
      <c r="J1187" s="151"/>
      <c r="K1187" s="151"/>
      <c r="L1187" s="138"/>
      <c r="M1187" s="149" t="s">
        <v>196</v>
      </c>
    </row>
    <row r="1188" spans="1:13" s="135" customFormat="1" ht="15">
      <c r="A1188" s="127"/>
      <c r="B1188" s="133" t="s">
        <v>1390</v>
      </c>
      <c r="C1188" s="151">
        <v>17280</v>
      </c>
      <c r="D1188" s="151">
        <v>17280</v>
      </c>
      <c r="E1188" s="151">
        <v>0</v>
      </c>
      <c r="F1188" s="151">
        <v>0</v>
      </c>
      <c r="G1188" s="151">
        <v>0</v>
      </c>
      <c r="H1188" s="151">
        <v>0</v>
      </c>
      <c r="I1188" s="151">
        <v>17280</v>
      </c>
      <c r="J1188" s="151">
        <v>17280</v>
      </c>
      <c r="K1188" s="151">
        <v>17280</v>
      </c>
      <c r="L1188" s="138">
        <v>0.329</v>
      </c>
      <c r="M1188" s="149"/>
    </row>
    <row r="1189" spans="1:13" s="131" customFormat="1" ht="42.75">
      <c r="A1189" s="126" t="s">
        <v>1363</v>
      </c>
      <c r="B1189" s="132" t="s">
        <v>1398</v>
      </c>
      <c r="C1189" s="129">
        <f>SUM(C1191:C1194)</f>
        <v>12413.5</v>
      </c>
      <c r="D1189" s="129">
        <f>SUM(D1191:D1194)</f>
        <v>12402.1</v>
      </c>
      <c r="E1189" s="129"/>
      <c r="F1189" s="129"/>
      <c r="G1189" s="129"/>
      <c r="H1189" s="129"/>
      <c r="I1189" s="129">
        <f>SUM(C1189,E1189,G1189)</f>
        <v>12413.5</v>
      </c>
      <c r="J1189" s="129">
        <f>SUM(D1189,F1189,H1189)</f>
        <v>12402.1</v>
      </c>
      <c r="K1189" s="129">
        <f>SUM(K1191:K1194)</f>
        <v>12402.1</v>
      </c>
      <c r="L1189" s="155"/>
      <c r="M1189" s="130"/>
    </row>
    <row r="1190" spans="1:13" s="135" customFormat="1" ht="45">
      <c r="A1190" s="126"/>
      <c r="B1190" s="148" t="s">
        <v>1466</v>
      </c>
      <c r="C1190" s="151"/>
      <c r="D1190" s="151"/>
      <c r="E1190" s="151"/>
      <c r="F1190" s="151"/>
      <c r="G1190" s="151"/>
      <c r="H1190" s="151"/>
      <c r="I1190" s="151"/>
      <c r="J1190" s="151"/>
      <c r="K1190" s="151"/>
      <c r="L1190" s="152"/>
      <c r="M1190" s="149"/>
    </row>
    <row r="1191" spans="1:13" s="135" customFormat="1" ht="60">
      <c r="A1191" s="126"/>
      <c r="B1191" s="148" t="s">
        <v>1467</v>
      </c>
      <c r="C1191" s="151"/>
      <c r="D1191" s="151"/>
      <c r="E1191" s="151"/>
      <c r="F1191" s="151"/>
      <c r="G1191" s="151"/>
      <c r="H1191" s="151"/>
      <c r="I1191" s="151"/>
      <c r="J1191" s="151"/>
      <c r="K1191" s="151"/>
      <c r="L1191" s="138"/>
      <c r="M1191" s="149" t="s">
        <v>1446</v>
      </c>
    </row>
    <row r="1192" spans="1:13" s="135" customFormat="1" ht="15">
      <c r="A1192" s="126"/>
      <c r="B1192" s="148" t="s">
        <v>1399</v>
      </c>
      <c r="C1192" s="151">
        <v>6063.5</v>
      </c>
      <c r="D1192" s="151">
        <v>6052.1</v>
      </c>
      <c r="E1192" s="151">
        <v>0</v>
      </c>
      <c r="F1192" s="151">
        <v>0</v>
      </c>
      <c r="G1192" s="151">
        <v>0</v>
      </c>
      <c r="H1192" s="151">
        <v>0</v>
      </c>
      <c r="I1192" s="151">
        <v>6063.5</v>
      </c>
      <c r="J1192" s="151">
        <v>6052.1</v>
      </c>
      <c r="K1192" s="151">
        <v>6052.1</v>
      </c>
      <c r="L1192" s="138">
        <v>1</v>
      </c>
      <c r="M1192" s="149"/>
    </row>
    <row r="1193" spans="1:13" s="135" customFormat="1" ht="75">
      <c r="A1193" s="126"/>
      <c r="B1193" s="148" t="s">
        <v>1400</v>
      </c>
      <c r="C1193" s="151"/>
      <c r="D1193" s="151"/>
      <c r="E1193" s="151"/>
      <c r="F1193" s="151"/>
      <c r="G1193" s="151"/>
      <c r="H1193" s="151"/>
      <c r="I1193" s="151"/>
      <c r="J1193" s="151"/>
      <c r="K1193" s="151"/>
      <c r="L1193" s="138"/>
      <c r="M1193" s="149" t="s">
        <v>193</v>
      </c>
    </row>
    <row r="1194" spans="1:13" s="135" customFormat="1" ht="15">
      <c r="A1194" s="127"/>
      <c r="B1194" s="133" t="s">
        <v>1399</v>
      </c>
      <c r="C1194" s="151">
        <v>6350</v>
      </c>
      <c r="D1194" s="151">
        <v>6350</v>
      </c>
      <c r="E1194" s="151">
        <v>0</v>
      </c>
      <c r="F1194" s="151">
        <v>0</v>
      </c>
      <c r="G1194" s="151">
        <v>0</v>
      </c>
      <c r="H1194" s="151">
        <v>0</v>
      </c>
      <c r="I1194" s="151">
        <v>6350</v>
      </c>
      <c r="J1194" s="151">
        <v>6350</v>
      </c>
      <c r="K1194" s="151">
        <v>6350</v>
      </c>
      <c r="L1194" s="138">
        <v>1</v>
      </c>
      <c r="M1194" s="149"/>
    </row>
    <row r="1195" spans="1:13" s="131" customFormat="1" ht="42.75">
      <c r="A1195" s="126" t="s">
        <v>1382</v>
      </c>
      <c r="B1195" s="132" t="s">
        <v>16</v>
      </c>
      <c r="C1195" s="129">
        <f>SUM(C1197:C1214)</f>
        <v>1638228.1</v>
      </c>
      <c r="D1195" s="129">
        <f>SUM(D1197:D1214)</f>
        <v>1638227</v>
      </c>
      <c r="E1195" s="129"/>
      <c r="F1195" s="129"/>
      <c r="G1195" s="129"/>
      <c r="H1195" s="129"/>
      <c r="I1195" s="129">
        <f>SUM(C1195,E1195,G1195)</f>
        <v>1638228.1</v>
      </c>
      <c r="J1195" s="129">
        <f>SUM(D1195,F1195,H1195)</f>
        <v>1638227</v>
      </c>
      <c r="K1195" s="129">
        <f>SUM(K1197:K1212)</f>
        <v>1535227</v>
      </c>
      <c r="L1195" s="184"/>
      <c r="M1195" s="136"/>
    </row>
    <row r="1196" spans="1:13" s="135" customFormat="1" ht="45">
      <c r="A1196" s="126"/>
      <c r="B1196" s="133" t="s">
        <v>17</v>
      </c>
      <c r="C1196" s="151"/>
      <c r="D1196" s="151"/>
      <c r="E1196" s="151"/>
      <c r="F1196" s="151"/>
      <c r="G1196" s="151"/>
      <c r="H1196" s="151"/>
      <c r="I1196" s="151"/>
      <c r="J1196" s="151"/>
      <c r="K1196" s="151"/>
      <c r="L1196" s="203"/>
      <c r="M1196" s="146"/>
    </row>
    <row r="1197" spans="1:13" s="135" customFormat="1" ht="75">
      <c r="A1197" s="126"/>
      <c r="B1197" s="133" t="s">
        <v>1468</v>
      </c>
      <c r="C1197" s="151"/>
      <c r="D1197" s="151"/>
      <c r="E1197" s="151"/>
      <c r="F1197" s="151"/>
      <c r="G1197" s="151"/>
      <c r="H1197" s="151"/>
      <c r="I1197" s="151"/>
      <c r="J1197" s="151"/>
      <c r="K1197" s="151"/>
      <c r="L1197" s="138"/>
      <c r="M1197" s="134" t="s">
        <v>160</v>
      </c>
    </row>
    <row r="1198" spans="1:13" s="135" customFormat="1" ht="15">
      <c r="A1198" s="126"/>
      <c r="B1198" s="147" t="s">
        <v>1390</v>
      </c>
      <c r="C1198" s="151">
        <v>85133.6</v>
      </c>
      <c r="D1198" s="151">
        <v>85133.4</v>
      </c>
      <c r="E1198" s="151">
        <v>0</v>
      </c>
      <c r="F1198" s="151">
        <v>0</v>
      </c>
      <c r="G1198" s="151">
        <v>0</v>
      </c>
      <c r="H1198" s="151">
        <v>0</v>
      </c>
      <c r="I1198" s="151">
        <v>85133.6</v>
      </c>
      <c r="J1198" s="151">
        <v>85133.4</v>
      </c>
      <c r="K1198" s="151">
        <v>85133.4</v>
      </c>
      <c r="L1198" s="138">
        <v>1</v>
      </c>
      <c r="M1198" s="146"/>
    </row>
    <row r="1199" spans="1:13" s="135" customFormat="1" ht="75">
      <c r="A1199" s="126"/>
      <c r="B1199" s="133" t="s">
        <v>1469</v>
      </c>
      <c r="C1199" s="151"/>
      <c r="D1199" s="151"/>
      <c r="E1199" s="151"/>
      <c r="F1199" s="151"/>
      <c r="G1199" s="151"/>
      <c r="H1199" s="151"/>
      <c r="I1199" s="151"/>
      <c r="J1199" s="151"/>
      <c r="K1199" s="151"/>
      <c r="L1199" s="152"/>
      <c r="M1199" s="153" t="s">
        <v>1483</v>
      </c>
    </row>
    <row r="1200" spans="1:13" s="135" customFormat="1" ht="15">
      <c r="A1200" s="126"/>
      <c r="B1200" s="147" t="s">
        <v>1390</v>
      </c>
      <c r="C1200" s="151">
        <v>145798.7</v>
      </c>
      <c r="D1200" s="151">
        <v>145798.6</v>
      </c>
      <c r="E1200" s="151">
        <v>0</v>
      </c>
      <c r="F1200" s="151">
        <v>0</v>
      </c>
      <c r="G1200" s="151">
        <v>0</v>
      </c>
      <c r="H1200" s="151">
        <v>0</v>
      </c>
      <c r="I1200" s="151">
        <v>145798.7</v>
      </c>
      <c r="J1200" s="151">
        <v>145798.6</v>
      </c>
      <c r="K1200" s="151">
        <v>145798.6</v>
      </c>
      <c r="L1200" s="138">
        <v>1</v>
      </c>
      <c r="M1200" s="146"/>
    </row>
    <row r="1201" spans="1:13" s="135" customFormat="1" ht="105">
      <c r="A1201" s="126"/>
      <c r="B1201" s="133" t="s">
        <v>1401</v>
      </c>
      <c r="C1201" s="151"/>
      <c r="D1201" s="151"/>
      <c r="E1201" s="151"/>
      <c r="F1201" s="151"/>
      <c r="G1201" s="151"/>
      <c r="H1201" s="151"/>
      <c r="I1201" s="151"/>
      <c r="J1201" s="151"/>
      <c r="K1201" s="151"/>
      <c r="L1201" s="138"/>
      <c r="M1201" s="149" t="s">
        <v>161</v>
      </c>
    </row>
    <row r="1202" spans="1:13" s="135" customFormat="1" ht="15">
      <c r="A1202" s="126"/>
      <c r="B1202" s="147" t="s">
        <v>1390</v>
      </c>
      <c r="C1202" s="151">
        <v>24511</v>
      </c>
      <c r="D1202" s="151">
        <v>24511</v>
      </c>
      <c r="E1202" s="151">
        <v>0</v>
      </c>
      <c r="F1202" s="151">
        <v>0</v>
      </c>
      <c r="G1202" s="151">
        <v>0</v>
      </c>
      <c r="H1202" s="151">
        <v>0</v>
      </c>
      <c r="I1202" s="151">
        <v>24511</v>
      </c>
      <c r="J1202" s="151">
        <v>24511</v>
      </c>
      <c r="K1202" s="151">
        <v>24511</v>
      </c>
      <c r="L1202" s="138">
        <v>1</v>
      </c>
      <c r="M1202" s="149"/>
    </row>
    <row r="1203" spans="1:13" s="135" customFormat="1" ht="75">
      <c r="A1203" s="126"/>
      <c r="B1203" s="133" t="s">
        <v>1470</v>
      </c>
      <c r="C1203" s="151"/>
      <c r="D1203" s="151"/>
      <c r="E1203" s="151"/>
      <c r="F1203" s="151"/>
      <c r="G1203" s="151"/>
      <c r="H1203" s="151"/>
      <c r="I1203" s="151"/>
      <c r="J1203" s="151"/>
      <c r="K1203" s="151"/>
      <c r="L1203" s="138"/>
      <c r="M1203" s="149" t="s">
        <v>162</v>
      </c>
    </row>
    <row r="1204" spans="1:13" s="135" customFormat="1" ht="15">
      <c r="A1204" s="126"/>
      <c r="B1204" s="148" t="s">
        <v>1390</v>
      </c>
      <c r="C1204" s="151">
        <v>349358</v>
      </c>
      <c r="D1204" s="151">
        <v>349357.7</v>
      </c>
      <c r="E1204" s="151">
        <v>0</v>
      </c>
      <c r="F1204" s="151">
        <v>0</v>
      </c>
      <c r="G1204" s="151">
        <v>0</v>
      </c>
      <c r="H1204" s="151">
        <v>0</v>
      </c>
      <c r="I1204" s="151">
        <v>349358</v>
      </c>
      <c r="J1204" s="151">
        <v>349357.7</v>
      </c>
      <c r="K1204" s="151">
        <v>349357.7</v>
      </c>
      <c r="L1204" s="152">
        <v>0.748</v>
      </c>
      <c r="M1204" s="149"/>
    </row>
    <row r="1205" spans="1:13" s="135" customFormat="1" ht="75">
      <c r="A1205" s="126"/>
      <c r="B1205" s="133" t="s">
        <v>1471</v>
      </c>
      <c r="C1205" s="151"/>
      <c r="D1205" s="151"/>
      <c r="E1205" s="151"/>
      <c r="F1205" s="151"/>
      <c r="G1205" s="151"/>
      <c r="H1205" s="151"/>
      <c r="I1205" s="151"/>
      <c r="J1205" s="151"/>
      <c r="K1205" s="151"/>
      <c r="L1205" s="152"/>
      <c r="M1205" s="149" t="s">
        <v>1484</v>
      </c>
    </row>
    <row r="1206" spans="1:13" s="135" customFormat="1" ht="15">
      <c r="A1206" s="126"/>
      <c r="B1206" s="148" t="s">
        <v>1390</v>
      </c>
      <c r="C1206" s="151">
        <v>38827.5</v>
      </c>
      <c r="D1206" s="151">
        <v>38827.2</v>
      </c>
      <c r="E1206" s="151">
        <v>0</v>
      </c>
      <c r="F1206" s="151">
        <v>0</v>
      </c>
      <c r="G1206" s="151">
        <v>0</v>
      </c>
      <c r="H1206" s="151">
        <v>0</v>
      </c>
      <c r="I1206" s="151">
        <v>38827.5</v>
      </c>
      <c r="J1206" s="151">
        <v>38827.2</v>
      </c>
      <c r="K1206" s="151">
        <v>38827.2</v>
      </c>
      <c r="L1206" s="203">
        <v>1</v>
      </c>
      <c r="M1206" s="139"/>
    </row>
    <row r="1207" spans="1:13" s="135" customFormat="1" ht="90">
      <c r="A1207" s="126"/>
      <c r="B1207" s="133" t="s">
        <v>1472</v>
      </c>
      <c r="C1207" s="151"/>
      <c r="D1207" s="151"/>
      <c r="E1207" s="151"/>
      <c r="F1207" s="151"/>
      <c r="G1207" s="151"/>
      <c r="H1207" s="151"/>
      <c r="I1207" s="151"/>
      <c r="J1207" s="151"/>
      <c r="K1207" s="151"/>
      <c r="L1207" s="152"/>
      <c r="M1207" s="134" t="s">
        <v>795</v>
      </c>
    </row>
    <row r="1208" spans="1:13" s="135" customFormat="1" ht="15">
      <c r="A1208" s="126"/>
      <c r="B1208" s="148" t="s">
        <v>1390</v>
      </c>
      <c r="C1208" s="151">
        <v>518912.7</v>
      </c>
      <c r="D1208" s="151">
        <v>518912.5</v>
      </c>
      <c r="E1208" s="151">
        <v>0</v>
      </c>
      <c r="F1208" s="151">
        <v>0</v>
      </c>
      <c r="G1208" s="151">
        <v>0</v>
      </c>
      <c r="H1208" s="151">
        <v>0</v>
      </c>
      <c r="I1208" s="151">
        <v>518912.7</v>
      </c>
      <c r="J1208" s="151">
        <v>518912.5</v>
      </c>
      <c r="K1208" s="151">
        <v>518912.5</v>
      </c>
      <c r="L1208" s="152">
        <v>0.456</v>
      </c>
      <c r="M1208" s="134"/>
    </row>
    <row r="1209" spans="1:13" s="135" customFormat="1" ht="75">
      <c r="A1209" s="126"/>
      <c r="B1209" s="133" t="s">
        <v>1473</v>
      </c>
      <c r="C1209" s="151"/>
      <c r="D1209" s="151"/>
      <c r="E1209" s="151"/>
      <c r="F1209" s="151"/>
      <c r="G1209" s="151"/>
      <c r="H1209" s="151"/>
      <c r="I1209" s="151"/>
      <c r="J1209" s="151"/>
      <c r="K1209" s="151"/>
      <c r="L1209" s="152"/>
      <c r="M1209" s="134" t="s">
        <v>163</v>
      </c>
    </row>
    <row r="1210" spans="1:13" s="135" customFormat="1" ht="15">
      <c r="A1210" s="126"/>
      <c r="B1210" s="133" t="s">
        <v>1390</v>
      </c>
      <c r="C1210" s="151">
        <v>113500</v>
      </c>
      <c r="D1210" s="151">
        <v>113500</v>
      </c>
      <c r="E1210" s="151">
        <v>0</v>
      </c>
      <c r="F1210" s="151">
        <v>0</v>
      </c>
      <c r="G1210" s="151">
        <v>0</v>
      </c>
      <c r="H1210" s="151">
        <v>0</v>
      </c>
      <c r="I1210" s="151">
        <v>113500</v>
      </c>
      <c r="J1210" s="151">
        <v>113500</v>
      </c>
      <c r="K1210" s="151">
        <v>113500</v>
      </c>
      <c r="L1210" s="152">
        <v>0.095</v>
      </c>
      <c r="M1210" s="149"/>
    </row>
    <row r="1211" spans="1:13" s="135" customFormat="1" ht="60">
      <c r="A1211" s="126"/>
      <c r="B1211" s="148" t="s">
        <v>1474</v>
      </c>
      <c r="C1211" s="151"/>
      <c r="D1211" s="151"/>
      <c r="E1211" s="151"/>
      <c r="F1211" s="151"/>
      <c r="G1211" s="151"/>
      <c r="H1211" s="151"/>
      <c r="I1211" s="151"/>
      <c r="J1211" s="151"/>
      <c r="K1211" s="151"/>
      <c r="L1211" s="152"/>
      <c r="M1211" s="149" t="s">
        <v>164</v>
      </c>
    </row>
    <row r="1212" spans="1:13" s="135" customFormat="1" ht="15">
      <c r="A1212" s="127"/>
      <c r="B1212" s="133" t="s">
        <v>1402</v>
      </c>
      <c r="C1212" s="151">
        <v>259186.6</v>
      </c>
      <c r="D1212" s="151">
        <v>259186.6</v>
      </c>
      <c r="E1212" s="151">
        <v>0</v>
      </c>
      <c r="F1212" s="151">
        <v>0</v>
      </c>
      <c r="G1212" s="151">
        <v>0</v>
      </c>
      <c r="H1212" s="151">
        <v>0</v>
      </c>
      <c r="I1212" s="151">
        <v>259186.6</v>
      </c>
      <c r="J1212" s="151">
        <v>259186.6</v>
      </c>
      <c r="K1212" s="151">
        <v>259186.6</v>
      </c>
      <c r="L1212" s="152">
        <v>1</v>
      </c>
      <c r="M1212" s="149"/>
    </row>
    <row r="1213" spans="1:13" s="135" customFormat="1" ht="30">
      <c r="A1213" s="127"/>
      <c r="B1213" s="133" t="s">
        <v>1480</v>
      </c>
      <c r="C1213" s="151"/>
      <c r="D1213" s="151"/>
      <c r="E1213" s="151"/>
      <c r="F1213" s="151"/>
      <c r="G1213" s="151"/>
      <c r="H1213" s="151"/>
      <c r="I1213" s="151"/>
      <c r="J1213" s="151"/>
      <c r="K1213" s="151"/>
      <c r="L1213" s="152"/>
      <c r="M1213" s="149" t="s">
        <v>164</v>
      </c>
    </row>
    <row r="1214" spans="1:13" s="135" customFormat="1" ht="15">
      <c r="A1214" s="127"/>
      <c r="B1214" s="133" t="s">
        <v>1402</v>
      </c>
      <c r="C1214" s="151">
        <v>103000</v>
      </c>
      <c r="D1214" s="151">
        <v>103000</v>
      </c>
      <c r="E1214" s="151"/>
      <c r="F1214" s="151"/>
      <c r="G1214" s="151"/>
      <c r="H1214" s="151"/>
      <c r="I1214" s="151">
        <v>103000</v>
      </c>
      <c r="J1214" s="151">
        <v>103000</v>
      </c>
      <c r="K1214" s="151">
        <v>103000</v>
      </c>
      <c r="L1214" s="152">
        <v>1</v>
      </c>
      <c r="M1214" s="149"/>
    </row>
    <row r="1215" spans="1:13" s="131" customFormat="1" ht="28.5">
      <c r="A1215" s="126" t="s">
        <v>1383</v>
      </c>
      <c r="B1215" s="132" t="s">
        <v>1403</v>
      </c>
      <c r="C1215" s="129">
        <f>SUM(C1217:C1218)</f>
        <v>8550</v>
      </c>
      <c r="D1215" s="129">
        <f>SUM(D1217:D1218)</f>
        <v>8550</v>
      </c>
      <c r="E1215" s="129"/>
      <c r="F1215" s="129"/>
      <c r="G1215" s="129"/>
      <c r="H1215" s="129"/>
      <c r="I1215" s="129">
        <f>SUM(C1215,E1215,G1215)</f>
        <v>8550</v>
      </c>
      <c r="J1215" s="129">
        <f>SUM(D1215,F1215,H1215)</f>
        <v>8550</v>
      </c>
      <c r="K1215" s="129">
        <f>SUM(K1217:K1218)</f>
        <v>8550</v>
      </c>
      <c r="L1215" s="155"/>
      <c r="M1215" s="130"/>
    </row>
    <row r="1216" spans="1:13" s="135" customFormat="1" ht="30">
      <c r="A1216" s="126"/>
      <c r="B1216" s="147" t="s">
        <v>1475</v>
      </c>
      <c r="C1216" s="151"/>
      <c r="D1216" s="151"/>
      <c r="E1216" s="151"/>
      <c r="F1216" s="151"/>
      <c r="G1216" s="151"/>
      <c r="H1216" s="151"/>
      <c r="I1216" s="151"/>
      <c r="J1216" s="151"/>
      <c r="K1216" s="151"/>
      <c r="L1216" s="152"/>
      <c r="M1216" s="149"/>
    </row>
    <row r="1217" spans="1:13" s="135" customFormat="1" ht="45">
      <c r="A1217" s="126"/>
      <c r="B1217" s="148" t="s">
        <v>1404</v>
      </c>
      <c r="C1217" s="151"/>
      <c r="D1217" s="151"/>
      <c r="E1217" s="151"/>
      <c r="F1217" s="151"/>
      <c r="G1217" s="151"/>
      <c r="H1217" s="151"/>
      <c r="I1217" s="151"/>
      <c r="J1217" s="151"/>
      <c r="K1217" s="151"/>
      <c r="L1217" s="152"/>
      <c r="M1217" s="149" t="s">
        <v>192</v>
      </c>
    </row>
    <row r="1218" spans="1:13" s="135" customFormat="1" ht="15">
      <c r="A1218" s="127"/>
      <c r="B1218" s="133" t="s">
        <v>1402</v>
      </c>
      <c r="C1218" s="151">
        <v>8550</v>
      </c>
      <c r="D1218" s="151">
        <v>8550</v>
      </c>
      <c r="E1218" s="151">
        <v>0</v>
      </c>
      <c r="F1218" s="151">
        <v>0</v>
      </c>
      <c r="G1218" s="151">
        <v>0</v>
      </c>
      <c r="H1218" s="151">
        <v>0</v>
      </c>
      <c r="I1218" s="151">
        <v>8550</v>
      </c>
      <c r="J1218" s="151">
        <v>8550</v>
      </c>
      <c r="K1218" s="151">
        <v>8550</v>
      </c>
      <c r="L1218" s="152">
        <v>1</v>
      </c>
      <c r="M1218" s="149"/>
    </row>
    <row r="1219" spans="1:13" s="131" customFormat="1" ht="28.5">
      <c r="A1219" s="126" t="s">
        <v>1384</v>
      </c>
      <c r="B1219" s="137" t="s">
        <v>1405</v>
      </c>
      <c r="C1219" s="129">
        <f>SUM(C1221:C1235)</f>
        <v>887122.1</v>
      </c>
      <c r="D1219" s="129">
        <f>SUM(D1221:D1235)</f>
        <v>887121.25</v>
      </c>
      <c r="E1219" s="129"/>
      <c r="F1219" s="129"/>
      <c r="G1219" s="129"/>
      <c r="H1219" s="129"/>
      <c r="I1219" s="129">
        <f>SUM(C1219,E1219,G1219)</f>
        <v>887122.1</v>
      </c>
      <c r="J1219" s="129">
        <f>SUM(D1219,F1219,H1219)</f>
        <v>887121.25</v>
      </c>
      <c r="K1219" s="129">
        <f>SUM(K1221:K1235)</f>
        <v>887121.25</v>
      </c>
      <c r="L1219" s="155"/>
      <c r="M1219" s="130"/>
    </row>
    <row r="1220" spans="1:13" s="135" customFormat="1" ht="30">
      <c r="A1220" s="126"/>
      <c r="B1220" s="133" t="s">
        <v>1406</v>
      </c>
      <c r="C1220" s="151"/>
      <c r="D1220" s="151"/>
      <c r="E1220" s="151"/>
      <c r="F1220" s="151"/>
      <c r="G1220" s="151"/>
      <c r="H1220" s="151"/>
      <c r="I1220" s="151"/>
      <c r="J1220" s="151"/>
      <c r="K1220" s="151"/>
      <c r="L1220" s="138"/>
      <c r="M1220" s="149"/>
    </row>
    <row r="1221" spans="1:13" s="135" customFormat="1" ht="75">
      <c r="A1221" s="126"/>
      <c r="B1221" s="133" t="s">
        <v>1476</v>
      </c>
      <c r="C1221" s="151"/>
      <c r="D1221" s="151"/>
      <c r="E1221" s="151"/>
      <c r="F1221" s="151"/>
      <c r="G1221" s="151"/>
      <c r="H1221" s="151"/>
      <c r="I1221" s="151"/>
      <c r="J1221" s="151"/>
      <c r="K1221" s="151"/>
      <c r="L1221" s="138"/>
      <c r="M1221" s="149" t="s">
        <v>186</v>
      </c>
    </row>
    <row r="1222" spans="1:13" s="135" customFormat="1" ht="15">
      <c r="A1222" s="126"/>
      <c r="B1222" s="133" t="s">
        <v>1390</v>
      </c>
      <c r="C1222" s="151">
        <v>35000</v>
      </c>
      <c r="D1222" s="151">
        <v>35000</v>
      </c>
      <c r="E1222" s="151">
        <v>0</v>
      </c>
      <c r="F1222" s="151">
        <v>0</v>
      </c>
      <c r="G1222" s="151">
        <v>0</v>
      </c>
      <c r="H1222" s="151">
        <v>0</v>
      </c>
      <c r="I1222" s="151">
        <v>35000</v>
      </c>
      <c r="J1222" s="151">
        <v>35000</v>
      </c>
      <c r="K1222" s="151">
        <v>35000</v>
      </c>
      <c r="L1222" s="138">
        <v>0.194</v>
      </c>
      <c r="M1222" s="149"/>
    </row>
    <row r="1223" spans="1:13" s="135" customFormat="1" ht="15">
      <c r="A1223" s="126"/>
      <c r="B1223" s="147"/>
      <c r="C1223" s="151"/>
      <c r="D1223" s="151"/>
      <c r="E1223" s="151"/>
      <c r="F1223" s="151"/>
      <c r="G1223" s="151"/>
      <c r="H1223" s="151"/>
      <c r="I1223" s="151"/>
      <c r="J1223" s="151"/>
      <c r="K1223" s="151"/>
      <c r="L1223" s="138"/>
      <c r="M1223" s="149"/>
    </row>
    <row r="1224" spans="1:13" s="135" customFormat="1" ht="75">
      <c r="A1224" s="126"/>
      <c r="B1224" s="133" t="s">
        <v>1477</v>
      </c>
      <c r="C1224" s="151"/>
      <c r="D1224" s="151"/>
      <c r="E1224" s="151"/>
      <c r="F1224" s="151"/>
      <c r="G1224" s="151"/>
      <c r="H1224" s="151"/>
      <c r="I1224" s="151"/>
      <c r="J1224" s="151"/>
      <c r="K1224" s="151"/>
      <c r="L1224" s="138"/>
      <c r="M1224" s="149" t="s">
        <v>187</v>
      </c>
    </row>
    <row r="1225" spans="1:13" s="135" customFormat="1" ht="15">
      <c r="A1225" s="126"/>
      <c r="B1225" s="147" t="s">
        <v>1390</v>
      </c>
      <c r="C1225" s="151">
        <v>205505.5</v>
      </c>
      <c r="D1225" s="151">
        <v>205505.5</v>
      </c>
      <c r="E1225" s="151">
        <v>0</v>
      </c>
      <c r="F1225" s="151">
        <v>0</v>
      </c>
      <c r="G1225" s="151">
        <v>0</v>
      </c>
      <c r="H1225" s="151">
        <v>0</v>
      </c>
      <c r="I1225" s="151">
        <v>205505.5</v>
      </c>
      <c r="J1225" s="151">
        <v>205505.5</v>
      </c>
      <c r="K1225" s="151">
        <v>205505.5</v>
      </c>
      <c r="L1225" s="138">
        <v>0.852</v>
      </c>
      <c r="M1225" s="149"/>
    </row>
    <row r="1226" spans="1:13" s="135" customFormat="1" ht="60">
      <c r="A1226" s="126"/>
      <c r="B1226" s="133" t="s">
        <v>1478</v>
      </c>
      <c r="C1226" s="151"/>
      <c r="D1226" s="151"/>
      <c r="E1226" s="151"/>
      <c r="F1226" s="151"/>
      <c r="G1226" s="151"/>
      <c r="H1226" s="151"/>
      <c r="I1226" s="151"/>
      <c r="J1226" s="151"/>
      <c r="K1226" s="151"/>
      <c r="L1226" s="138"/>
      <c r="M1226" s="149" t="s">
        <v>188</v>
      </c>
    </row>
    <row r="1227" spans="1:13" s="135" customFormat="1" ht="15">
      <c r="A1227" s="126"/>
      <c r="B1227" s="147" t="s">
        <v>1390</v>
      </c>
      <c r="C1227" s="151">
        <v>147494.5</v>
      </c>
      <c r="D1227" s="151">
        <v>147494.45</v>
      </c>
      <c r="E1227" s="151">
        <v>0</v>
      </c>
      <c r="F1227" s="151">
        <v>0</v>
      </c>
      <c r="G1227" s="151">
        <v>0</v>
      </c>
      <c r="H1227" s="151">
        <v>0</v>
      </c>
      <c r="I1227" s="151">
        <v>147494.5</v>
      </c>
      <c r="J1227" s="151">
        <v>147494.45</v>
      </c>
      <c r="K1227" s="151">
        <v>147494.45</v>
      </c>
      <c r="L1227" s="152">
        <v>0.788</v>
      </c>
      <c r="M1227" s="149"/>
    </row>
    <row r="1228" spans="1:13" s="135" customFormat="1" ht="60">
      <c r="A1228" s="126"/>
      <c r="B1228" s="133" t="s">
        <v>1373</v>
      </c>
      <c r="C1228" s="151"/>
      <c r="D1228" s="151"/>
      <c r="E1228" s="151"/>
      <c r="F1228" s="151"/>
      <c r="G1228" s="151"/>
      <c r="H1228" s="151"/>
      <c r="I1228" s="151"/>
      <c r="J1228" s="151"/>
      <c r="K1228" s="151"/>
      <c r="L1228" s="152"/>
      <c r="M1228" s="149" t="s">
        <v>189</v>
      </c>
    </row>
    <row r="1229" spans="1:13" s="135" customFormat="1" ht="15">
      <c r="A1229" s="126"/>
      <c r="B1229" s="147" t="s">
        <v>1390</v>
      </c>
      <c r="C1229" s="151">
        <v>193872.1</v>
      </c>
      <c r="D1229" s="151">
        <v>193872.1</v>
      </c>
      <c r="E1229" s="151">
        <v>0</v>
      </c>
      <c r="F1229" s="151">
        <v>0</v>
      </c>
      <c r="G1229" s="151">
        <v>0</v>
      </c>
      <c r="H1229" s="151">
        <v>0</v>
      </c>
      <c r="I1229" s="151">
        <v>193872.1</v>
      </c>
      <c r="J1229" s="151">
        <v>193872.1</v>
      </c>
      <c r="K1229" s="151">
        <v>193872.1</v>
      </c>
      <c r="L1229" s="152">
        <v>0.659</v>
      </c>
      <c r="M1229" s="149"/>
    </row>
    <row r="1230" spans="1:13" s="135" customFormat="1" ht="60">
      <c r="A1230" s="126"/>
      <c r="B1230" s="133" t="s">
        <v>1374</v>
      </c>
      <c r="C1230" s="151"/>
      <c r="D1230" s="151"/>
      <c r="E1230" s="151"/>
      <c r="F1230" s="151"/>
      <c r="G1230" s="151"/>
      <c r="H1230" s="151"/>
      <c r="I1230" s="151"/>
      <c r="J1230" s="151"/>
      <c r="K1230" s="151"/>
      <c r="L1230" s="152"/>
      <c r="M1230" s="149" t="s">
        <v>190</v>
      </c>
    </row>
    <row r="1231" spans="1:13" s="135" customFormat="1" ht="15">
      <c r="A1231" s="126"/>
      <c r="B1231" s="147" t="s">
        <v>1390</v>
      </c>
      <c r="C1231" s="151">
        <v>150000</v>
      </c>
      <c r="D1231" s="151">
        <v>149999.2</v>
      </c>
      <c r="E1231" s="151">
        <v>0</v>
      </c>
      <c r="F1231" s="151">
        <v>0</v>
      </c>
      <c r="G1231" s="151">
        <v>0</v>
      </c>
      <c r="H1231" s="151">
        <v>0</v>
      </c>
      <c r="I1231" s="151">
        <v>150000</v>
      </c>
      <c r="J1231" s="151">
        <v>149999.2</v>
      </c>
      <c r="K1231" s="151">
        <v>149999.2</v>
      </c>
      <c r="L1231" s="152">
        <v>1</v>
      </c>
      <c r="M1231" s="149"/>
    </row>
    <row r="1232" spans="1:13" s="135" customFormat="1" ht="60">
      <c r="A1232" s="126"/>
      <c r="B1232" s="148" t="s">
        <v>1375</v>
      </c>
      <c r="C1232" s="151"/>
      <c r="D1232" s="151"/>
      <c r="E1232" s="151"/>
      <c r="F1232" s="151"/>
      <c r="G1232" s="151"/>
      <c r="H1232" s="151"/>
      <c r="I1232" s="151"/>
      <c r="J1232" s="151"/>
      <c r="K1232" s="151"/>
      <c r="L1232" s="152"/>
      <c r="M1232" s="149" t="s">
        <v>164</v>
      </c>
    </row>
    <row r="1233" spans="1:13" s="135" customFormat="1" ht="15">
      <c r="A1233" s="126"/>
      <c r="B1233" s="147" t="s">
        <v>1402</v>
      </c>
      <c r="C1233" s="151">
        <v>105530</v>
      </c>
      <c r="D1233" s="151">
        <v>105530</v>
      </c>
      <c r="E1233" s="151">
        <v>0</v>
      </c>
      <c r="F1233" s="151">
        <v>0</v>
      </c>
      <c r="G1233" s="151">
        <v>0</v>
      </c>
      <c r="H1233" s="151">
        <v>0</v>
      </c>
      <c r="I1233" s="151">
        <v>105530</v>
      </c>
      <c r="J1233" s="151">
        <v>105530</v>
      </c>
      <c r="K1233" s="151">
        <v>105530</v>
      </c>
      <c r="L1233" s="152">
        <v>1</v>
      </c>
      <c r="M1233" s="149"/>
    </row>
    <row r="1234" spans="1:13" s="135" customFormat="1" ht="90">
      <c r="A1234" s="126"/>
      <c r="B1234" s="133" t="s">
        <v>1348</v>
      </c>
      <c r="C1234" s="151"/>
      <c r="D1234" s="151"/>
      <c r="E1234" s="151"/>
      <c r="F1234" s="151"/>
      <c r="G1234" s="151"/>
      <c r="H1234" s="151"/>
      <c r="I1234" s="151"/>
      <c r="J1234" s="151"/>
      <c r="K1234" s="151"/>
      <c r="L1234" s="152"/>
      <c r="M1234" s="149" t="s">
        <v>191</v>
      </c>
    </row>
    <row r="1235" spans="1:13" s="135" customFormat="1" ht="15">
      <c r="A1235" s="127"/>
      <c r="B1235" s="21" t="s">
        <v>1390</v>
      </c>
      <c r="C1235" s="151">
        <v>49720</v>
      </c>
      <c r="D1235" s="151">
        <v>49720</v>
      </c>
      <c r="E1235" s="151">
        <v>0</v>
      </c>
      <c r="F1235" s="151">
        <v>0</v>
      </c>
      <c r="G1235" s="151">
        <v>0</v>
      </c>
      <c r="H1235" s="151">
        <v>0</v>
      </c>
      <c r="I1235" s="151">
        <v>49720</v>
      </c>
      <c r="J1235" s="151">
        <v>49720</v>
      </c>
      <c r="K1235" s="151">
        <v>49720</v>
      </c>
      <c r="L1235" s="152">
        <v>0.225</v>
      </c>
      <c r="M1235" s="149"/>
    </row>
    <row r="1236" spans="1:13" s="131" customFormat="1" ht="28.5">
      <c r="A1236" s="126" t="s">
        <v>1364</v>
      </c>
      <c r="B1236" s="137" t="s">
        <v>1407</v>
      </c>
      <c r="C1236" s="129">
        <f>SUM(C1238:C1239)</f>
        <v>33300</v>
      </c>
      <c r="D1236" s="129">
        <f>SUM(D1238:D1239)</f>
        <v>33300</v>
      </c>
      <c r="E1236" s="129"/>
      <c r="F1236" s="129"/>
      <c r="G1236" s="129"/>
      <c r="H1236" s="129"/>
      <c r="I1236" s="129">
        <f>SUM(C1236,E1236,G1236)</f>
        <v>33300</v>
      </c>
      <c r="J1236" s="129">
        <f>SUM(D1236,F1236,H1236)</f>
        <v>33300</v>
      </c>
      <c r="K1236" s="129">
        <f>SUM(K1238:K1239)</f>
        <v>33300</v>
      </c>
      <c r="L1236" s="155"/>
      <c r="M1236" s="154"/>
    </row>
    <row r="1237" spans="1:13" s="135" customFormat="1" ht="30">
      <c r="A1237" s="126"/>
      <c r="B1237" s="147" t="s">
        <v>1349</v>
      </c>
      <c r="C1237" s="151"/>
      <c r="D1237" s="151"/>
      <c r="E1237" s="151"/>
      <c r="F1237" s="151"/>
      <c r="G1237" s="151"/>
      <c r="H1237" s="151"/>
      <c r="I1237" s="151"/>
      <c r="J1237" s="151"/>
      <c r="K1237" s="151"/>
      <c r="L1237" s="152"/>
      <c r="M1237" s="153"/>
    </row>
    <row r="1238" spans="1:13" s="135" customFormat="1" ht="60">
      <c r="A1238" s="126"/>
      <c r="B1238" s="147" t="s">
        <v>1350</v>
      </c>
      <c r="C1238" s="151"/>
      <c r="D1238" s="151"/>
      <c r="E1238" s="151"/>
      <c r="F1238" s="151"/>
      <c r="G1238" s="151"/>
      <c r="H1238" s="151"/>
      <c r="I1238" s="151"/>
      <c r="J1238" s="151"/>
      <c r="K1238" s="151"/>
      <c r="L1238" s="204"/>
      <c r="M1238" s="153" t="s">
        <v>185</v>
      </c>
    </row>
    <row r="1239" spans="1:13" s="135" customFormat="1" ht="15">
      <c r="A1239" s="127"/>
      <c r="B1239" s="147" t="s">
        <v>1408</v>
      </c>
      <c r="C1239" s="151">
        <v>33300</v>
      </c>
      <c r="D1239" s="151">
        <v>33300</v>
      </c>
      <c r="E1239" s="151">
        <v>0</v>
      </c>
      <c r="F1239" s="151">
        <v>0</v>
      </c>
      <c r="G1239" s="151">
        <v>0</v>
      </c>
      <c r="H1239" s="151">
        <v>0</v>
      </c>
      <c r="I1239" s="151">
        <v>33300</v>
      </c>
      <c r="J1239" s="151">
        <v>33300</v>
      </c>
      <c r="K1239" s="151">
        <v>33300</v>
      </c>
      <c r="L1239" s="204">
        <v>1</v>
      </c>
      <c r="M1239" s="153"/>
    </row>
    <row r="1240" spans="1:13" s="131" customFormat="1" ht="28.5">
      <c r="A1240" s="126" t="s">
        <v>1365</v>
      </c>
      <c r="B1240" s="137" t="s">
        <v>1409</v>
      </c>
      <c r="C1240" s="129">
        <f>SUM(C1242:C1251)</f>
        <v>806469.2</v>
      </c>
      <c r="D1240" s="129">
        <f>SUM(D1242:D1251)</f>
        <v>806469.2</v>
      </c>
      <c r="E1240" s="129"/>
      <c r="F1240" s="129"/>
      <c r="G1240" s="129"/>
      <c r="H1240" s="129"/>
      <c r="I1240" s="129">
        <f>SUM(C1240,E1240,G1240)</f>
        <v>806469.2</v>
      </c>
      <c r="J1240" s="129">
        <f>SUM(D1240,F1240,H1240)</f>
        <v>806469.2</v>
      </c>
      <c r="K1240" s="129">
        <f>SUM(K1242:K1250)</f>
        <v>576469.2</v>
      </c>
      <c r="L1240" s="155"/>
      <c r="M1240" s="154"/>
    </row>
    <row r="1241" spans="1:13" s="135" customFormat="1" ht="30">
      <c r="A1241" s="126"/>
      <c r="B1241" s="147" t="s">
        <v>1351</v>
      </c>
      <c r="C1241" s="151"/>
      <c r="D1241" s="151"/>
      <c r="E1241" s="151"/>
      <c r="F1241" s="151"/>
      <c r="G1241" s="151"/>
      <c r="H1241" s="151"/>
      <c r="I1241" s="151"/>
      <c r="J1241" s="151"/>
      <c r="K1241" s="151"/>
      <c r="L1241" s="152"/>
      <c r="M1241" s="153"/>
    </row>
    <row r="1242" spans="1:13" s="135" customFormat="1" ht="60">
      <c r="A1242" s="126"/>
      <c r="B1242" s="133" t="s">
        <v>165</v>
      </c>
      <c r="C1242" s="151"/>
      <c r="D1242" s="151"/>
      <c r="E1242" s="151"/>
      <c r="F1242" s="151"/>
      <c r="G1242" s="151"/>
      <c r="H1242" s="151"/>
      <c r="I1242" s="151"/>
      <c r="J1242" s="151"/>
      <c r="K1242" s="151"/>
      <c r="L1242" s="152"/>
      <c r="M1242" s="149" t="s">
        <v>181</v>
      </c>
    </row>
    <row r="1243" spans="1:13" s="135" customFormat="1" ht="15">
      <c r="A1243" s="126"/>
      <c r="B1243" s="147" t="s">
        <v>1390</v>
      </c>
      <c r="C1243" s="151">
        <v>252473.3</v>
      </c>
      <c r="D1243" s="151">
        <v>252473.3</v>
      </c>
      <c r="E1243" s="151">
        <v>0</v>
      </c>
      <c r="F1243" s="151">
        <v>0</v>
      </c>
      <c r="G1243" s="151">
        <v>0</v>
      </c>
      <c r="H1243" s="151">
        <v>0</v>
      </c>
      <c r="I1243" s="151">
        <v>252473.3</v>
      </c>
      <c r="J1243" s="151">
        <v>252473.3</v>
      </c>
      <c r="K1243" s="151">
        <v>252473.3</v>
      </c>
      <c r="L1243" s="138">
        <v>1</v>
      </c>
      <c r="M1243" s="153"/>
    </row>
    <row r="1244" spans="1:13" s="135" customFormat="1" ht="15">
      <c r="A1244" s="126"/>
      <c r="B1244" s="147"/>
      <c r="C1244" s="151"/>
      <c r="D1244" s="151"/>
      <c r="E1244" s="151"/>
      <c r="F1244" s="151"/>
      <c r="G1244" s="151"/>
      <c r="H1244" s="151"/>
      <c r="I1244" s="151"/>
      <c r="J1244" s="151"/>
      <c r="K1244" s="151"/>
      <c r="L1244" s="152"/>
      <c r="M1244" s="149"/>
    </row>
    <row r="1245" spans="1:13" s="135" customFormat="1" ht="75">
      <c r="A1245" s="126"/>
      <c r="B1245" s="133" t="s">
        <v>166</v>
      </c>
      <c r="C1245" s="151"/>
      <c r="D1245" s="151"/>
      <c r="E1245" s="151"/>
      <c r="F1245" s="151"/>
      <c r="G1245" s="151"/>
      <c r="H1245" s="151"/>
      <c r="I1245" s="151"/>
      <c r="J1245" s="151"/>
      <c r="K1245" s="151"/>
      <c r="L1245" s="152"/>
      <c r="M1245" s="149" t="s">
        <v>182</v>
      </c>
    </row>
    <row r="1246" spans="1:13" s="135" customFormat="1" ht="15">
      <c r="A1246" s="126"/>
      <c r="B1246" s="147" t="s">
        <v>1390</v>
      </c>
      <c r="C1246" s="151">
        <v>92763.2</v>
      </c>
      <c r="D1246" s="151">
        <v>92763.2</v>
      </c>
      <c r="E1246" s="151">
        <v>0</v>
      </c>
      <c r="F1246" s="151">
        <v>0</v>
      </c>
      <c r="G1246" s="151">
        <v>0</v>
      </c>
      <c r="H1246" s="151">
        <v>0</v>
      </c>
      <c r="I1246" s="151">
        <v>92763.2</v>
      </c>
      <c r="J1246" s="151">
        <v>92763.2</v>
      </c>
      <c r="K1246" s="151">
        <v>92763.2</v>
      </c>
      <c r="L1246" s="152">
        <v>1</v>
      </c>
      <c r="M1246" s="149"/>
    </row>
    <row r="1247" spans="1:13" s="135" customFormat="1" ht="60">
      <c r="A1247" s="126"/>
      <c r="B1247" s="133" t="s">
        <v>167</v>
      </c>
      <c r="C1247" s="151"/>
      <c r="D1247" s="151"/>
      <c r="E1247" s="151"/>
      <c r="F1247" s="151"/>
      <c r="G1247" s="151"/>
      <c r="H1247" s="151"/>
      <c r="I1247" s="151"/>
      <c r="J1247" s="151"/>
      <c r="K1247" s="151"/>
      <c r="L1247" s="152"/>
      <c r="M1247" s="149" t="s">
        <v>183</v>
      </c>
    </row>
    <row r="1248" spans="1:13" s="135" customFormat="1" ht="15">
      <c r="A1248" s="126"/>
      <c r="B1248" s="147" t="s">
        <v>1390</v>
      </c>
      <c r="C1248" s="151">
        <v>56968.1</v>
      </c>
      <c r="D1248" s="151">
        <v>56968.1</v>
      </c>
      <c r="E1248" s="151">
        <v>0</v>
      </c>
      <c r="F1248" s="151">
        <v>0</v>
      </c>
      <c r="G1248" s="151">
        <v>0</v>
      </c>
      <c r="H1248" s="151">
        <v>0</v>
      </c>
      <c r="I1248" s="151">
        <v>56968.1</v>
      </c>
      <c r="J1248" s="151">
        <v>56968.1</v>
      </c>
      <c r="K1248" s="151">
        <v>56968.1</v>
      </c>
      <c r="L1248" s="152">
        <v>1</v>
      </c>
      <c r="M1248" s="149"/>
    </row>
    <row r="1249" spans="1:13" s="135" customFormat="1" ht="75">
      <c r="A1249" s="126"/>
      <c r="B1249" s="133" t="s">
        <v>1352</v>
      </c>
      <c r="C1249" s="151"/>
      <c r="D1249" s="151"/>
      <c r="E1249" s="151"/>
      <c r="F1249" s="151"/>
      <c r="G1249" s="151"/>
      <c r="H1249" s="151"/>
      <c r="I1249" s="151"/>
      <c r="J1249" s="151"/>
      <c r="K1249" s="151"/>
      <c r="L1249" s="138"/>
      <c r="M1249" s="149" t="s">
        <v>184</v>
      </c>
    </row>
    <row r="1250" spans="1:13" s="135" customFormat="1" ht="15">
      <c r="A1250" s="126"/>
      <c r="B1250" s="147" t="s">
        <v>1408</v>
      </c>
      <c r="C1250" s="151">
        <v>174264.6</v>
      </c>
      <c r="D1250" s="151">
        <v>174264.6</v>
      </c>
      <c r="E1250" s="151">
        <v>0</v>
      </c>
      <c r="F1250" s="151">
        <v>0</v>
      </c>
      <c r="G1250" s="151">
        <v>0</v>
      </c>
      <c r="H1250" s="151">
        <v>0</v>
      </c>
      <c r="I1250" s="151">
        <v>174264.6</v>
      </c>
      <c r="J1250" s="151">
        <v>174264.6</v>
      </c>
      <c r="K1250" s="151">
        <v>174264.6</v>
      </c>
      <c r="L1250" s="138">
        <v>1</v>
      </c>
      <c r="M1250" s="139"/>
    </row>
    <row r="1251" spans="1:13" s="135" customFormat="1" ht="15">
      <c r="A1251" s="126"/>
      <c r="B1251" s="147" t="s">
        <v>1390</v>
      </c>
      <c r="C1251" s="151">
        <v>230000</v>
      </c>
      <c r="D1251" s="151">
        <v>230000</v>
      </c>
      <c r="E1251" s="151">
        <v>0</v>
      </c>
      <c r="F1251" s="151">
        <v>0</v>
      </c>
      <c r="G1251" s="151">
        <v>0</v>
      </c>
      <c r="H1251" s="151">
        <v>0</v>
      </c>
      <c r="I1251" s="151">
        <v>230000</v>
      </c>
      <c r="J1251" s="151">
        <v>230000</v>
      </c>
      <c r="K1251" s="151">
        <v>230000</v>
      </c>
      <c r="L1251" s="138"/>
      <c r="M1251" s="139"/>
    </row>
    <row r="1252" spans="1:13" s="131" customFormat="1" ht="28.5">
      <c r="A1252" s="126" t="s">
        <v>1366</v>
      </c>
      <c r="B1252" s="8" t="s">
        <v>1410</v>
      </c>
      <c r="C1252" s="129">
        <f>SUM(C1254:C1263)</f>
        <v>420000</v>
      </c>
      <c r="D1252" s="129">
        <f>SUM(D1254:D1263)</f>
        <v>420000</v>
      </c>
      <c r="E1252" s="129"/>
      <c r="F1252" s="129"/>
      <c r="G1252" s="129"/>
      <c r="H1252" s="129"/>
      <c r="I1252" s="129">
        <f>SUM(C1252,E1252,G1252)</f>
        <v>420000</v>
      </c>
      <c r="J1252" s="129">
        <f>SUM(D1252,F1252,H1252)</f>
        <v>420000</v>
      </c>
      <c r="K1252" s="129">
        <f>SUM(K1254:K1263)</f>
        <v>420000</v>
      </c>
      <c r="L1252" s="155"/>
      <c r="M1252" s="141"/>
    </row>
    <row r="1253" spans="1:13" s="135" customFormat="1" ht="30">
      <c r="A1253" s="126"/>
      <c r="B1253" s="79" t="s">
        <v>1353</v>
      </c>
      <c r="C1253" s="151"/>
      <c r="D1253" s="151"/>
      <c r="E1253" s="151"/>
      <c r="F1253" s="151"/>
      <c r="G1253" s="151"/>
      <c r="H1253" s="151"/>
      <c r="I1253" s="151"/>
      <c r="J1253" s="151"/>
      <c r="K1253" s="151"/>
      <c r="L1253" s="152"/>
      <c r="M1253" s="139"/>
    </row>
    <row r="1254" spans="1:13" s="135" customFormat="1" ht="30">
      <c r="A1254" s="126"/>
      <c r="B1254" s="79" t="s">
        <v>1354</v>
      </c>
      <c r="C1254" s="151"/>
      <c r="D1254" s="151"/>
      <c r="E1254" s="151"/>
      <c r="F1254" s="151"/>
      <c r="G1254" s="151"/>
      <c r="H1254" s="151"/>
      <c r="I1254" s="151"/>
      <c r="J1254" s="151"/>
      <c r="K1254" s="151"/>
      <c r="L1254" s="152"/>
      <c r="M1254" s="139"/>
    </row>
    <row r="1255" spans="1:13" s="135" customFormat="1" ht="45">
      <c r="A1255" s="126"/>
      <c r="B1255" s="133" t="s">
        <v>1355</v>
      </c>
      <c r="C1255" s="151"/>
      <c r="D1255" s="151"/>
      <c r="E1255" s="151"/>
      <c r="F1255" s="151"/>
      <c r="G1255" s="151"/>
      <c r="H1255" s="151"/>
      <c r="I1255" s="151"/>
      <c r="J1255" s="151"/>
      <c r="K1255" s="151"/>
      <c r="L1255" s="152"/>
      <c r="M1255" s="139" t="s">
        <v>796</v>
      </c>
    </row>
    <row r="1256" spans="1:13" s="135" customFormat="1" ht="15">
      <c r="A1256" s="126"/>
      <c r="B1256" s="79" t="s">
        <v>1390</v>
      </c>
      <c r="C1256" s="151">
        <v>148000</v>
      </c>
      <c r="D1256" s="151">
        <v>148000</v>
      </c>
      <c r="E1256" s="151">
        <v>0</v>
      </c>
      <c r="F1256" s="151">
        <v>0</v>
      </c>
      <c r="G1256" s="151">
        <v>0</v>
      </c>
      <c r="H1256" s="151">
        <v>0</v>
      </c>
      <c r="I1256" s="151">
        <v>148000</v>
      </c>
      <c r="J1256" s="151">
        <v>148000</v>
      </c>
      <c r="K1256" s="151">
        <v>148000</v>
      </c>
      <c r="L1256" s="152">
        <v>1</v>
      </c>
      <c r="M1256" s="139"/>
    </row>
    <row r="1257" spans="1:13" s="135" customFormat="1" ht="45">
      <c r="A1257" s="126"/>
      <c r="B1257" s="79" t="s">
        <v>1356</v>
      </c>
      <c r="C1257" s="151"/>
      <c r="D1257" s="151"/>
      <c r="E1257" s="151"/>
      <c r="F1257" s="151"/>
      <c r="G1257" s="151"/>
      <c r="H1257" s="151"/>
      <c r="I1257" s="151"/>
      <c r="J1257" s="151"/>
      <c r="K1257" s="151"/>
      <c r="L1257" s="152"/>
      <c r="M1257" s="139"/>
    </row>
    <row r="1258" spans="1:13" s="135" customFormat="1" ht="30">
      <c r="A1258" s="126"/>
      <c r="B1258" s="133" t="s">
        <v>1357</v>
      </c>
      <c r="C1258" s="151"/>
      <c r="D1258" s="151"/>
      <c r="E1258" s="151"/>
      <c r="F1258" s="151"/>
      <c r="G1258" s="151"/>
      <c r="H1258" s="151"/>
      <c r="I1258" s="151"/>
      <c r="J1258" s="151"/>
      <c r="K1258" s="151"/>
      <c r="L1258" s="152"/>
      <c r="M1258" s="139" t="s">
        <v>178</v>
      </c>
    </row>
    <row r="1259" spans="1:13" s="135" customFormat="1" ht="15">
      <c r="A1259" s="126"/>
      <c r="B1259" s="79" t="s">
        <v>1390</v>
      </c>
      <c r="C1259" s="151">
        <v>132256</v>
      </c>
      <c r="D1259" s="151">
        <v>132256</v>
      </c>
      <c r="E1259" s="151">
        <v>0</v>
      </c>
      <c r="F1259" s="151">
        <v>0</v>
      </c>
      <c r="G1259" s="151">
        <v>0</v>
      </c>
      <c r="H1259" s="151">
        <v>0</v>
      </c>
      <c r="I1259" s="151">
        <v>132256</v>
      </c>
      <c r="J1259" s="151">
        <v>132256</v>
      </c>
      <c r="K1259" s="151">
        <v>132256</v>
      </c>
      <c r="L1259" s="152">
        <v>0.639</v>
      </c>
      <c r="M1259" s="139"/>
    </row>
    <row r="1260" spans="1:13" s="135" customFormat="1" ht="45">
      <c r="A1260" s="126"/>
      <c r="B1260" s="133" t="s">
        <v>1358</v>
      </c>
      <c r="C1260" s="151"/>
      <c r="D1260" s="151"/>
      <c r="E1260" s="151"/>
      <c r="F1260" s="151"/>
      <c r="G1260" s="151"/>
      <c r="H1260" s="151"/>
      <c r="I1260" s="151"/>
      <c r="J1260" s="151"/>
      <c r="K1260" s="151"/>
      <c r="L1260" s="152"/>
      <c r="M1260" s="139" t="s">
        <v>179</v>
      </c>
    </row>
    <row r="1261" spans="1:13" s="135" customFormat="1" ht="15">
      <c r="A1261" s="126"/>
      <c r="B1261" s="79" t="s">
        <v>1390</v>
      </c>
      <c r="C1261" s="151">
        <v>81744</v>
      </c>
      <c r="D1261" s="151">
        <v>81744</v>
      </c>
      <c r="E1261" s="151">
        <v>0</v>
      </c>
      <c r="F1261" s="151">
        <v>0</v>
      </c>
      <c r="G1261" s="151">
        <v>0</v>
      </c>
      <c r="H1261" s="151">
        <v>0</v>
      </c>
      <c r="I1261" s="151">
        <v>81744</v>
      </c>
      <c r="J1261" s="151">
        <v>81744</v>
      </c>
      <c r="K1261" s="151">
        <v>81744</v>
      </c>
      <c r="L1261" s="152">
        <v>0.663</v>
      </c>
      <c r="M1261" s="139"/>
    </row>
    <row r="1262" spans="1:13" s="135" customFormat="1" ht="60">
      <c r="A1262" s="126"/>
      <c r="B1262" s="79" t="s">
        <v>1359</v>
      </c>
      <c r="C1262" s="151"/>
      <c r="D1262" s="151"/>
      <c r="E1262" s="151"/>
      <c r="F1262" s="151"/>
      <c r="G1262" s="151"/>
      <c r="H1262" s="151"/>
      <c r="I1262" s="151"/>
      <c r="J1262" s="151"/>
      <c r="K1262" s="151"/>
      <c r="L1262" s="152"/>
      <c r="M1262" s="139" t="s">
        <v>180</v>
      </c>
    </row>
    <row r="1263" spans="1:13" s="135" customFormat="1" ht="15">
      <c r="A1263" s="127"/>
      <c r="B1263" s="79" t="s">
        <v>1408</v>
      </c>
      <c r="C1263" s="151">
        <v>58000</v>
      </c>
      <c r="D1263" s="151">
        <v>58000</v>
      </c>
      <c r="E1263" s="151">
        <v>0</v>
      </c>
      <c r="F1263" s="151">
        <v>0</v>
      </c>
      <c r="G1263" s="151">
        <v>0</v>
      </c>
      <c r="H1263" s="151">
        <v>0</v>
      </c>
      <c r="I1263" s="151">
        <v>58000</v>
      </c>
      <c r="J1263" s="151">
        <v>58000</v>
      </c>
      <c r="K1263" s="151">
        <v>58000</v>
      </c>
      <c r="L1263" s="152">
        <v>1</v>
      </c>
      <c r="M1263" s="139"/>
    </row>
    <row r="1264" spans="1:13" s="131" customFormat="1" ht="28.5">
      <c r="A1264" s="126" t="s">
        <v>1367</v>
      </c>
      <c r="B1264" s="8" t="s">
        <v>1411</v>
      </c>
      <c r="C1264" s="129">
        <f>SUM(C1266:C1268)</f>
        <v>133000</v>
      </c>
      <c r="D1264" s="129">
        <f>SUM(D1266:D1268)</f>
        <v>132950.05</v>
      </c>
      <c r="E1264" s="129">
        <v>0</v>
      </c>
      <c r="F1264" s="129"/>
      <c r="G1264" s="129"/>
      <c r="H1264" s="129"/>
      <c r="I1264" s="129">
        <f>SUM(C1264,E1264,G1264)</f>
        <v>133000</v>
      </c>
      <c r="J1264" s="129">
        <f>SUM(D1264,F1264,H1264)</f>
        <v>132950.05</v>
      </c>
      <c r="K1264" s="129">
        <f>SUM(K1266:K1268)</f>
        <v>132950.05</v>
      </c>
      <c r="L1264" s="155"/>
      <c r="M1264" s="141"/>
    </row>
    <row r="1265" spans="1:13" s="135" customFormat="1" ht="30">
      <c r="A1265" s="126"/>
      <c r="B1265" s="79" t="s">
        <v>1360</v>
      </c>
      <c r="C1265" s="151"/>
      <c r="D1265" s="151"/>
      <c r="E1265" s="151"/>
      <c r="F1265" s="151"/>
      <c r="G1265" s="151"/>
      <c r="H1265" s="151"/>
      <c r="I1265" s="151"/>
      <c r="J1265" s="151"/>
      <c r="K1265" s="151"/>
      <c r="L1265" s="152"/>
      <c r="M1265" s="139"/>
    </row>
    <row r="1266" spans="1:13" s="135" customFormat="1" ht="75">
      <c r="A1266" s="126"/>
      <c r="B1266" s="79" t="s">
        <v>1361</v>
      </c>
      <c r="C1266" s="151">
        <v>95000</v>
      </c>
      <c r="D1266" s="151">
        <v>95000</v>
      </c>
      <c r="E1266" s="151">
        <v>0</v>
      </c>
      <c r="F1266" s="151">
        <v>0</v>
      </c>
      <c r="G1266" s="151">
        <v>0</v>
      </c>
      <c r="H1266" s="151">
        <v>0</v>
      </c>
      <c r="I1266" s="151">
        <v>95000</v>
      </c>
      <c r="J1266" s="151">
        <v>95000</v>
      </c>
      <c r="K1266" s="151">
        <v>95000</v>
      </c>
      <c r="L1266" s="152">
        <v>0.531</v>
      </c>
      <c r="M1266" s="139" t="s">
        <v>176</v>
      </c>
    </row>
    <row r="1267" spans="1:13" s="135" customFormat="1" ht="75">
      <c r="A1267" s="126"/>
      <c r="B1267" s="79" t="s">
        <v>1376</v>
      </c>
      <c r="C1267" s="151"/>
      <c r="D1267" s="151"/>
      <c r="E1267" s="151"/>
      <c r="F1267" s="151"/>
      <c r="G1267" s="151"/>
      <c r="H1267" s="151"/>
      <c r="I1267" s="151"/>
      <c r="J1267" s="151"/>
      <c r="K1267" s="151"/>
      <c r="L1267" s="152"/>
      <c r="M1267" s="139" t="s">
        <v>177</v>
      </c>
    </row>
    <row r="1268" spans="1:13" s="135" customFormat="1" ht="15">
      <c r="A1268" s="127"/>
      <c r="B1268" s="79" t="s">
        <v>1464</v>
      </c>
      <c r="C1268" s="151">
        <v>38000</v>
      </c>
      <c r="D1268" s="151">
        <v>37950.05</v>
      </c>
      <c r="E1268" s="151">
        <v>0</v>
      </c>
      <c r="F1268" s="151">
        <v>0</v>
      </c>
      <c r="G1268" s="151">
        <v>0</v>
      </c>
      <c r="H1268" s="151">
        <v>0</v>
      </c>
      <c r="I1268" s="151">
        <v>38000</v>
      </c>
      <c r="J1268" s="151">
        <v>37950.05</v>
      </c>
      <c r="K1268" s="151">
        <v>37950.05</v>
      </c>
      <c r="L1268" s="152">
        <v>1</v>
      </c>
      <c r="M1268" s="139"/>
    </row>
    <row r="1269" spans="1:13" s="131" customFormat="1" ht="28.5">
      <c r="A1269" s="126" t="s">
        <v>1368</v>
      </c>
      <c r="B1269" s="8" t="s">
        <v>1412</v>
      </c>
      <c r="C1269" s="129">
        <f>SUM(C1271:C1271)</f>
        <v>147500</v>
      </c>
      <c r="D1269" s="129">
        <f>SUM(D1271:D1271)</f>
        <v>147500</v>
      </c>
      <c r="E1269" s="129"/>
      <c r="F1269" s="129"/>
      <c r="G1269" s="129"/>
      <c r="H1269" s="129"/>
      <c r="I1269" s="129">
        <f>SUM(C1269,E1269,G1269)</f>
        <v>147500</v>
      </c>
      <c r="J1269" s="129">
        <f>SUM(D1269,F1269,H1269)</f>
        <v>147500</v>
      </c>
      <c r="K1269" s="129">
        <f>SUM(K1271:K1271)</f>
        <v>147500</v>
      </c>
      <c r="L1269" s="184"/>
      <c r="M1269" s="141"/>
    </row>
    <row r="1270" spans="1:13" s="135" customFormat="1" ht="30">
      <c r="A1270" s="126"/>
      <c r="B1270" s="79" t="s">
        <v>1377</v>
      </c>
      <c r="C1270" s="151"/>
      <c r="D1270" s="151"/>
      <c r="E1270" s="151"/>
      <c r="F1270" s="151"/>
      <c r="G1270" s="151"/>
      <c r="H1270" s="151"/>
      <c r="I1270" s="151"/>
      <c r="J1270" s="151"/>
      <c r="K1270" s="151"/>
      <c r="L1270" s="138"/>
      <c r="M1270" s="139"/>
    </row>
    <row r="1271" spans="1:13" s="135" customFormat="1" ht="30">
      <c r="A1271" s="127"/>
      <c r="B1271" s="79" t="s">
        <v>1378</v>
      </c>
      <c r="C1271" s="151">
        <v>147500</v>
      </c>
      <c r="D1271" s="151">
        <v>147500</v>
      </c>
      <c r="E1271" s="151">
        <v>0</v>
      </c>
      <c r="F1271" s="151">
        <v>0</v>
      </c>
      <c r="G1271" s="151">
        <v>0</v>
      </c>
      <c r="H1271" s="151">
        <v>0</v>
      </c>
      <c r="I1271" s="151">
        <v>147500</v>
      </c>
      <c r="J1271" s="151">
        <v>147500</v>
      </c>
      <c r="K1271" s="151">
        <v>147500</v>
      </c>
      <c r="L1271" s="138">
        <v>1</v>
      </c>
      <c r="M1271" s="139" t="s">
        <v>175</v>
      </c>
    </row>
    <row r="1272" spans="1:13" s="131" customFormat="1" ht="28.5">
      <c r="A1272" s="126" t="s">
        <v>1369</v>
      </c>
      <c r="B1272" s="8" t="s">
        <v>1413</v>
      </c>
      <c r="C1272" s="129">
        <f>SUM(C1274:C1276)</f>
        <v>252695.2</v>
      </c>
      <c r="D1272" s="129">
        <f>SUM(D1274:D1276)</f>
        <v>251694.90000000002</v>
      </c>
      <c r="E1272" s="129"/>
      <c r="F1272" s="129"/>
      <c r="G1272" s="129"/>
      <c r="H1272" s="129"/>
      <c r="I1272" s="129">
        <f>SUM(C1272,E1272,G1272)</f>
        <v>252695.2</v>
      </c>
      <c r="J1272" s="129">
        <f>SUM(D1272,F1272,H1272)</f>
        <v>251694.90000000002</v>
      </c>
      <c r="K1272" s="129">
        <f>SUM(K1274:K1276)</f>
        <v>251694.90000000002</v>
      </c>
      <c r="L1272" s="184"/>
      <c r="M1272" s="141"/>
    </row>
    <row r="1273" spans="1:13" s="135" customFormat="1" ht="30">
      <c r="A1273" s="126"/>
      <c r="B1273" s="79" t="s">
        <v>1379</v>
      </c>
      <c r="C1273" s="151"/>
      <c r="D1273" s="151"/>
      <c r="E1273" s="151"/>
      <c r="F1273" s="151"/>
      <c r="G1273" s="151"/>
      <c r="H1273" s="151"/>
      <c r="I1273" s="151"/>
      <c r="J1273" s="151"/>
      <c r="K1273" s="151"/>
      <c r="L1273" s="138"/>
      <c r="M1273" s="139"/>
    </row>
    <row r="1274" spans="1:13" s="135" customFormat="1" ht="45">
      <c r="A1274" s="126"/>
      <c r="B1274" s="79" t="s">
        <v>1380</v>
      </c>
      <c r="C1274" s="151">
        <v>245695.2</v>
      </c>
      <c r="D1274" s="151">
        <v>245695.2</v>
      </c>
      <c r="E1274" s="151">
        <v>0</v>
      </c>
      <c r="F1274" s="151">
        <v>0</v>
      </c>
      <c r="G1274" s="151">
        <v>0</v>
      </c>
      <c r="H1274" s="151">
        <v>0</v>
      </c>
      <c r="I1274" s="151">
        <v>245695.2</v>
      </c>
      <c r="J1274" s="151">
        <v>245695.2</v>
      </c>
      <c r="K1274" s="151">
        <v>245695.2</v>
      </c>
      <c r="L1274" s="138">
        <v>0.101</v>
      </c>
      <c r="M1274" s="139" t="s">
        <v>1485</v>
      </c>
    </row>
    <row r="1275" spans="1:13" s="135" customFormat="1" ht="45">
      <c r="A1275" s="126"/>
      <c r="B1275" s="79" t="s">
        <v>1414</v>
      </c>
      <c r="C1275" s="151"/>
      <c r="D1275" s="151"/>
      <c r="E1275" s="151"/>
      <c r="F1275" s="151"/>
      <c r="G1275" s="151"/>
      <c r="H1275" s="151"/>
      <c r="I1275" s="151"/>
      <c r="J1275" s="151"/>
      <c r="K1275" s="151"/>
      <c r="L1275" s="138"/>
      <c r="M1275" s="139" t="s">
        <v>171</v>
      </c>
    </row>
    <row r="1276" spans="1:13" s="135" customFormat="1" ht="15">
      <c r="A1276" s="127"/>
      <c r="B1276" s="79" t="s">
        <v>1464</v>
      </c>
      <c r="C1276" s="151">
        <v>7000</v>
      </c>
      <c r="D1276" s="151">
        <v>5999.7</v>
      </c>
      <c r="E1276" s="151">
        <v>0</v>
      </c>
      <c r="F1276" s="151">
        <v>0</v>
      </c>
      <c r="G1276" s="151">
        <v>0</v>
      </c>
      <c r="H1276" s="151">
        <v>0</v>
      </c>
      <c r="I1276" s="151">
        <v>7000</v>
      </c>
      <c r="J1276" s="151">
        <v>5999.7</v>
      </c>
      <c r="K1276" s="151">
        <v>5999.7</v>
      </c>
      <c r="L1276" s="138">
        <v>1</v>
      </c>
      <c r="M1276" s="139"/>
    </row>
    <row r="1277" spans="1:13" s="131" customFormat="1" ht="14.25">
      <c r="A1277" s="126" t="s">
        <v>1370</v>
      </c>
      <c r="B1277" s="185" t="s">
        <v>1415</v>
      </c>
      <c r="C1277" s="129">
        <f>SUM(C1279:C1280)</f>
        <v>41500</v>
      </c>
      <c r="D1277" s="129">
        <f>SUM(D1279:D1280)</f>
        <v>41424.95</v>
      </c>
      <c r="E1277" s="129"/>
      <c r="F1277" s="129"/>
      <c r="G1277" s="129"/>
      <c r="H1277" s="129"/>
      <c r="I1277" s="129">
        <f>SUM(C1277,E1277,G1277)</f>
        <v>41500</v>
      </c>
      <c r="J1277" s="129">
        <f>SUM(D1277,F1277,H1277)</f>
        <v>41424.95</v>
      </c>
      <c r="K1277" s="129">
        <f>SUM(K1279:K1280)</f>
        <v>41424.95</v>
      </c>
      <c r="L1277" s="184"/>
      <c r="M1277" s="141"/>
    </row>
    <row r="1278" spans="1:13" s="135" customFormat="1" ht="15">
      <c r="A1278" s="126"/>
      <c r="B1278" s="79" t="s">
        <v>1381</v>
      </c>
      <c r="C1278" s="151"/>
      <c r="D1278" s="151"/>
      <c r="E1278" s="151"/>
      <c r="F1278" s="151"/>
      <c r="G1278" s="151"/>
      <c r="H1278" s="151"/>
      <c r="I1278" s="151"/>
      <c r="J1278" s="151"/>
      <c r="K1278" s="151"/>
      <c r="L1278" s="138"/>
      <c r="M1278" s="139"/>
    </row>
    <row r="1279" spans="1:13" s="135" customFormat="1" ht="30">
      <c r="A1279" s="126"/>
      <c r="B1279" s="79" t="s">
        <v>1416</v>
      </c>
      <c r="C1279" s="151"/>
      <c r="D1279" s="151"/>
      <c r="E1279" s="151"/>
      <c r="F1279" s="151"/>
      <c r="G1279" s="151"/>
      <c r="H1279" s="151"/>
      <c r="I1279" s="151"/>
      <c r="J1279" s="151"/>
      <c r="K1279" s="151"/>
      <c r="L1279" s="138"/>
      <c r="M1279" s="139" t="s">
        <v>174</v>
      </c>
    </row>
    <row r="1280" spans="1:13" s="135" customFormat="1" ht="15">
      <c r="A1280" s="127"/>
      <c r="B1280" s="79" t="s">
        <v>1464</v>
      </c>
      <c r="C1280" s="151">
        <v>41500</v>
      </c>
      <c r="D1280" s="151">
        <v>41424.95</v>
      </c>
      <c r="E1280" s="151">
        <v>0</v>
      </c>
      <c r="F1280" s="151">
        <v>0</v>
      </c>
      <c r="G1280" s="151">
        <v>0</v>
      </c>
      <c r="H1280" s="151">
        <v>0</v>
      </c>
      <c r="I1280" s="151">
        <v>41500</v>
      </c>
      <c r="J1280" s="151">
        <v>41424.95</v>
      </c>
      <c r="K1280" s="151">
        <v>41424.95</v>
      </c>
      <c r="L1280" s="138">
        <v>1</v>
      </c>
      <c r="M1280" s="139"/>
    </row>
    <row r="1281" spans="1:13" s="131" customFormat="1" ht="14.25">
      <c r="A1281" s="126" t="s">
        <v>1371</v>
      </c>
      <c r="B1281" s="8" t="s">
        <v>1417</v>
      </c>
      <c r="C1281" s="129">
        <f>SUM(C1283:C1285)</f>
        <v>70652.1</v>
      </c>
      <c r="D1281" s="129">
        <f>SUM(D1283:D1285)</f>
        <v>69337.6</v>
      </c>
      <c r="E1281" s="129"/>
      <c r="F1281" s="129"/>
      <c r="G1281" s="129"/>
      <c r="H1281" s="129"/>
      <c r="I1281" s="129">
        <f>SUM(C1281,E1281,G1281)</f>
        <v>70652.1</v>
      </c>
      <c r="J1281" s="129">
        <f>SUM(D1281,F1281,H1281)</f>
        <v>69337.6</v>
      </c>
      <c r="K1281" s="129">
        <f>SUM(K1283:K1284)</f>
        <v>40837.6</v>
      </c>
      <c r="L1281" s="184"/>
      <c r="M1281" s="141"/>
    </row>
    <row r="1282" spans="1:13" s="135" customFormat="1" ht="75">
      <c r="A1282" s="126"/>
      <c r="B1282" s="79" t="s">
        <v>1418</v>
      </c>
      <c r="C1282" s="151"/>
      <c r="D1282" s="151"/>
      <c r="E1282" s="151"/>
      <c r="F1282" s="151"/>
      <c r="G1282" s="151"/>
      <c r="H1282" s="151"/>
      <c r="I1282" s="151"/>
      <c r="J1282" s="151"/>
      <c r="K1282" s="151"/>
      <c r="L1282" s="138"/>
      <c r="M1282" s="139" t="s">
        <v>172</v>
      </c>
    </row>
    <row r="1283" spans="1:13" s="135" customFormat="1" ht="15">
      <c r="A1283" s="126"/>
      <c r="B1283" s="79" t="s">
        <v>1464</v>
      </c>
      <c r="C1283" s="151">
        <v>41652.1</v>
      </c>
      <c r="D1283" s="151">
        <v>40837.6</v>
      </c>
      <c r="E1283" s="151">
        <v>0</v>
      </c>
      <c r="F1283" s="151">
        <v>0</v>
      </c>
      <c r="G1283" s="151">
        <v>0</v>
      </c>
      <c r="H1283" s="151">
        <v>0</v>
      </c>
      <c r="I1283" s="151">
        <v>41652.1</v>
      </c>
      <c r="J1283" s="151">
        <v>40837.6</v>
      </c>
      <c r="K1283" s="151">
        <v>40837.6</v>
      </c>
      <c r="L1283" s="138">
        <v>1</v>
      </c>
      <c r="M1283" s="139"/>
    </row>
    <row r="1284" spans="1:13" s="135" customFormat="1" ht="75">
      <c r="A1284" s="127"/>
      <c r="B1284" s="79" t="s">
        <v>168</v>
      </c>
      <c r="C1284" s="151"/>
      <c r="D1284" s="151"/>
      <c r="E1284" s="151"/>
      <c r="F1284" s="151"/>
      <c r="G1284" s="151"/>
      <c r="H1284" s="151"/>
      <c r="I1284" s="151"/>
      <c r="J1284" s="151"/>
      <c r="K1284" s="151"/>
      <c r="L1284" s="138"/>
      <c r="M1284" s="139" t="s">
        <v>173</v>
      </c>
    </row>
    <row r="1285" spans="1:13" s="135" customFormat="1" ht="15">
      <c r="A1285" s="127"/>
      <c r="B1285" s="79" t="s">
        <v>1464</v>
      </c>
      <c r="C1285" s="151">
        <v>29000</v>
      </c>
      <c r="D1285" s="151">
        <v>28500</v>
      </c>
      <c r="E1285" s="151">
        <v>0</v>
      </c>
      <c r="F1285" s="151">
        <v>0</v>
      </c>
      <c r="G1285" s="151">
        <v>0</v>
      </c>
      <c r="H1285" s="151">
        <v>0</v>
      </c>
      <c r="I1285" s="151">
        <v>29000</v>
      </c>
      <c r="J1285" s="151">
        <v>28500</v>
      </c>
      <c r="K1285" s="151">
        <v>28500</v>
      </c>
      <c r="L1285" s="138">
        <v>1</v>
      </c>
      <c r="M1285" s="139"/>
    </row>
    <row r="1286" spans="1:13" s="131" customFormat="1" ht="57">
      <c r="A1286" s="126" t="s">
        <v>1372</v>
      </c>
      <c r="B1286" s="8" t="s">
        <v>1419</v>
      </c>
      <c r="C1286" s="129">
        <f>SUM(C1287:C1288)</f>
        <v>12939.7</v>
      </c>
      <c r="D1286" s="129">
        <f>SUM(D1287:D1288)</f>
        <v>12939.7</v>
      </c>
      <c r="E1286" s="129"/>
      <c r="F1286" s="129"/>
      <c r="G1286" s="129"/>
      <c r="H1286" s="129"/>
      <c r="I1286" s="129">
        <f>SUM(C1286,E1286,G1286)</f>
        <v>12939.7</v>
      </c>
      <c r="J1286" s="129">
        <f>SUM(D1286,F1286,H1286)</f>
        <v>12939.7</v>
      </c>
      <c r="K1286" s="129">
        <f>SUM(K1287:K1288)</f>
        <v>12939.7</v>
      </c>
      <c r="L1286" s="184"/>
      <c r="M1286" s="141"/>
    </row>
    <row r="1287" spans="1:13" s="135" customFormat="1" ht="45">
      <c r="A1287" s="126"/>
      <c r="B1287" s="79" t="s">
        <v>1418</v>
      </c>
      <c r="C1287" s="151"/>
      <c r="D1287" s="151"/>
      <c r="E1287" s="151"/>
      <c r="F1287" s="151"/>
      <c r="G1287" s="151"/>
      <c r="H1287" s="151"/>
      <c r="I1287" s="151"/>
      <c r="J1287" s="151"/>
      <c r="K1287" s="151"/>
      <c r="L1287" s="138"/>
      <c r="M1287" s="139" t="s">
        <v>171</v>
      </c>
    </row>
    <row r="1288" spans="1:13" s="135" customFormat="1" ht="15">
      <c r="A1288" s="126"/>
      <c r="B1288" s="79" t="s">
        <v>1464</v>
      </c>
      <c r="C1288" s="151">
        <v>12939.7</v>
      </c>
      <c r="D1288" s="151">
        <v>12939.7</v>
      </c>
      <c r="E1288" s="151">
        <v>0</v>
      </c>
      <c r="F1288" s="151">
        <v>0</v>
      </c>
      <c r="G1288" s="151">
        <v>0</v>
      </c>
      <c r="H1288" s="151">
        <v>0</v>
      </c>
      <c r="I1288" s="151">
        <v>12939.7</v>
      </c>
      <c r="J1288" s="151">
        <v>12939.7</v>
      </c>
      <c r="K1288" s="151">
        <v>12939.7</v>
      </c>
      <c r="L1288" s="138">
        <v>1</v>
      </c>
      <c r="M1288" s="139"/>
    </row>
    <row r="1289" spans="1:13" s="135" customFormat="1" ht="15">
      <c r="A1289" s="126"/>
      <c r="B1289" s="8"/>
      <c r="C1289" s="129"/>
      <c r="D1289" s="129"/>
      <c r="E1289" s="129"/>
      <c r="F1289" s="129"/>
      <c r="G1289" s="129"/>
      <c r="H1289" s="129"/>
      <c r="I1289" s="129"/>
      <c r="J1289" s="129"/>
      <c r="K1289" s="129"/>
      <c r="L1289" s="138"/>
      <c r="M1289" s="139"/>
    </row>
    <row r="1290" spans="1:13" s="135" customFormat="1" ht="15.75">
      <c r="A1290" s="126" t="s">
        <v>1345</v>
      </c>
      <c r="B1290" s="186" t="s">
        <v>169</v>
      </c>
      <c r="C1290" s="151"/>
      <c r="D1290" s="151"/>
      <c r="E1290" s="151"/>
      <c r="F1290" s="151"/>
      <c r="G1290" s="151"/>
      <c r="H1290" s="151"/>
      <c r="I1290" s="151"/>
      <c r="J1290" s="151"/>
      <c r="K1290" s="151"/>
      <c r="L1290" s="138"/>
      <c r="M1290" s="139"/>
    </row>
    <row r="1291" spans="1:13" s="135" customFormat="1" ht="15">
      <c r="A1291" s="126"/>
      <c r="B1291" s="79" t="s">
        <v>1479</v>
      </c>
      <c r="C1291" s="151"/>
      <c r="D1291" s="151"/>
      <c r="E1291" s="151"/>
      <c r="F1291" s="151"/>
      <c r="G1291" s="151">
        <f>SUM(G1293:G1294)</f>
        <v>600000</v>
      </c>
      <c r="H1291" s="151">
        <f>SUM(H1293:H1294)</f>
        <v>500000</v>
      </c>
      <c r="I1291" s="151">
        <f>SUM(C1291,E1291,G1291)</f>
        <v>600000</v>
      </c>
      <c r="J1291" s="151">
        <f>SUM(D1291,F1291,H1291)</f>
        <v>500000</v>
      </c>
      <c r="K1291" s="151">
        <v>500000</v>
      </c>
      <c r="L1291" s="138"/>
      <c r="M1291" s="139"/>
    </row>
    <row r="1292" spans="1:13" s="135" customFormat="1" ht="15">
      <c r="A1292" s="126"/>
      <c r="B1292" s="79" t="s">
        <v>1387</v>
      </c>
      <c r="C1292" s="151"/>
      <c r="D1292" s="151"/>
      <c r="E1292" s="151"/>
      <c r="F1292" s="151"/>
      <c r="G1292" s="151"/>
      <c r="H1292" s="151"/>
      <c r="I1292" s="151"/>
      <c r="J1292" s="151"/>
      <c r="K1292" s="151"/>
      <c r="L1292" s="138"/>
      <c r="M1292" s="139"/>
    </row>
    <row r="1293" spans="1:13" s="135" customFormat="1" ht="30">
      <c r="A1293" s="126" t="s">
        <v>1486</v>
      </c>
      <c r="B1293" s="79" t="s">
        <v>1480</v>
      </c>
      <c r="C1293" s="151"/>
      <c r="D1293" s="151"/>
      <c r="E1293" s="151"/>
      <c r="F1293" s="151"/>
      <c r="G1293" s="151">
        <v>100000</v>
      </c>
      <c r="H1293" s="151">
        <v>0</v>
      </c>
      <c r="I1293" s="151">
        <v>100000</v>
      </c>
      <c r="J1293" s="151">
        <v>0</v>
      </c>
      <c r="K1293" s="151">
        <v>0</v>
      </c>
      <c r="L1293" s="138"/>
      <c r="M1293" s="139"/>
    </row>
    <row r="1294" spans="1:13" s="135" customFormat="1" ht="45">
      <c r="A1294" s="126" t="s">
        <v>1487</v>
      </c>
      <c r="B1294" s="79" t="s">
        <v>1481</v>
      </c>
      <c r="C1294" s="151"/>
      <c r="D1294" s="151"/>
      <c r="E1294" s="151"/>
      <c r="F1294" s="151"/>
      <c r="G1294" s="151">
        <v>500000</v>
      </c>
      <c r="H1294" s="151">
        <v>500000</v>
      </c>
      <c r="I1294" s="151">
        <v>500000</v>
      </c>
      <c r="J1294" s="151">
        <v>500000</v>
      </c>
      <c r="K1294" s="151">
        <v>500000</v>
      </c>
      <c r="L1294" s="138">
        <v>1</v>
      </c>
      <c r="M1294" s="139" t="s">
        <v>170</v>
      </c>
    </row>
    <row r="1295" spans="1:13" ht="15">
      <c r="A1295" s="126"/>
      <c r="B1295" s="84"/>
      <c r="C1295" s="13"/>
      <c r="D1295" s="13"/>
      <c r="E1295" s="13"/>
      <c r="F1295" s="13"/>
      <c r="G1295" s="13"/>
      <c r="H1295" s="13"/>
      <c r="I1295" s="13"/>
      <c r="J1295" s="13"/>
      <c r="K1295" s="13"/>
      <c r="L1295" s="83"/>
      <c r="M1295" s="56"/>
    </row>
    <row r="1296" spans="1:13" ht="37.5">
      <c r="A1296" s="220"/>
      <c r="B1296" s="23" t="s">
        <v>1385</v>
      </c>
      <c r="C1296" s="76"/>
      <c r="D1296" s="76"/>
      <c r="E1296" s="76"/>
      <c r="F1296" s="76"/>
      <c r="G1296" s="76"/>
      <c r="H1296" s="76"/>
      <c r="I1296" s="76"/>
      <c r="J1296" s="76"/>
      <c r="K1296" s="76"/>
      <c r="L1296" s="83"/>
      <c r="M1296" s="56"/>
    </row>
    <row r="1297" spans="1:13" ht="15">
      <c r="A1297" s="35" t="s">
        <v>1340</v>
      </c>
      <c r="B1297" s="5" t="s">
        <v>1461</v>
      </c>
      <c r="C1297" s="3">
        <f aca="true" t="shared" si="64" ref="C1297:K1297">SUM(C1299+C1362)</f>
        <v>19881890.5</v>
      </c>
      <c r="D1297" s="3">
        <f t="shared" si="64"/>
        <v>19618622.3</v>
      </c>
      <c r="E1297" s="3">
        <f t="shared" si="64"/>
        <v>3369800</v>
      </c>
      <c r="F1297" s="3">
        <f t="shared" si="64"/>
        <v>88862.1</v>
      </c>
      <c r="G1297" s="3">
        <f t="shared" si="64"/>
        <v>99760900</v>
      </c>
      <c r="H1297" s="3">
        <f t="shared" si="64"/>
        <v>13850967.469999999</v>
      </c>
      <c r="I1297" s="3">
        <f t="shared" si="64"/>
        <v>123012590.5</v>
      </c>
      <c r="J1297" s="3">
        <f t="shared" si="64"/>
        <v>33558451.870000005</v>
      </c>
      <c r="K1297" s="3">
        <f t="shared" si="64"/>
        <v>27394775.740000002</v>
      </c>
      <c r="L1297" s="86"/>
      <c r="M1297" s="56"/>
    </row>
    <row r="1298" spans="1:13" ht="15">
      <c r="A1298" s="36"/>
      <c r="B1298" s="21" t="s">
        <v>1342</v>
      </c>
      <c r="C1298" s="222" t="s">
        <v>255</v>
      </c>
      <c r="D1298" s="222" t="s">
        <v>255</v>
      </c>
      <c r="E1298" s="222" t="s">
        <v>255</v>
      </c>
      <c r="F1298" s="222" t="s">
        <v>255</v>
      </c>
      <c r="G1298" s="222" t="s">
        <v>255</v>
      </c>
      <c r="H1298" s="222" t="s">
        <v>255</v>
      </c>
      <c r="I1298" s="222" t="s">
        <v>255</v>
      </c>
      <c r="J1298" s="222" t="s">
        <v>255</v>
      </c>
      <c r="K1298" s="222" t="s">
        <v>255</v>
      </c>
      <c r="L1298" s="222" t="s">
        <v>255</v>
      </c>
      <c r="M1298" s="56"/>
    </row>
    <row r="1299" spans="1:13" ht="15">
      <c r="A1299" s="35" t="s">
        <v>1343</v>
      </c>
      <c r="B1299" s="5" t="s">
        <v>797</v>
      </c>
      <c r="C1299" s="3">
        <f>SUM(C1301:C1339)</f>
        <v>19881890.5</v>
      </c>
      <c r="D1299" s="3">
        <f>SUM(D1301:D1339)</f>
        <v>19618622.3</v>
      </c>
      <c r="E1299" s="3">
        <f>SUM(E1301:E1360)</f>
        <v>3369800</v>
      </c>
      <c r="F1299" s="3">
        <f>SUM(F1301:F1361)</f>
        <v>88862.1</v>
      </c>
      <c r="G1299" s="3">
        <f>SUM(G1301:G1361)</f>
        <v>99760900</v>
      </c>
      <c r="H1299" s="3">
        <f>SUM(H1301:H1361)</f>
        <v>13850967.469999999</v>
      </c>
      <c r="I1299" s="3">
        <f>SUM(C1299+E1299+G1299)</f>
        <v>123012590.5</v>
      </c>
      <c r="J1299" s="3">
        <f>SUM(D1299+F1299+H1299)</f>
        <v>33558451.870000005</v>
      </c>
      <c r="K1299" s="3">
        <f>SUM(K1301:K1361)</f>
        <v>27394775.740000002</v>
      </c>
      <c r="L1299" s="20"/>
      <c r="M1299" s="26"/>
    </row>
    <row r="1300" spans="1:13" ht="15">
      <c r="A1300" s="35"/>
      <c r="B1300" s="21" t="s">
        <v>1387</v>
      </c>
      <c r="C1300" s="71"/>
      <c r="D1300" s="71"/>
      <c r="E1300" s="71"/>
      <c r="F1300" s="71"/>
      <c r="G1300" s="71"/>
      <c r="H1300" s="71"/>
      <c r="I1300" s="71"/>
      <c r="J1300" s="159"/>
      <c r="K1300" s="159"/>
      <c r="L1300" s="86"/>
      <c r="M1300" s="26"/>
    </row>
    <row r="1301" spans="1:13" ht="225">
      <c r="A1301" s="36" t="s">
        <v>1362</v>
      </c>
      <c r="B1301" s="21" t="s">
        <v>1495</v>
      </c>
      <c r="C1301" s="74">
        <v>1073594.5</v>
      </c>
      <c r="D1301" s="74">
        <v>1073594.5</v>
      </c>
      <c r="E1301" s="74">
        <v>0</v>
      </c>
      <c r="F1301" s="74">
        <v>0</v>
      </c>
      <c r="G1301" s="74">
        <v>1256500</v>
      </c>
      <c r="H1301" s="74">
        <v>1731498.99</v>
      </c>
      <c r="I1301" s="74">
        <v>2330094.5</v>
      </c>
      <c r="J1301" s="74">
        <v>2805093.49</v>
      </c>
      <c r="K1301" s="151">
        <v>2261739.9</v>
      </c>
      <c r="L1301" s="203">
        <v>0.68</v>
      </c>
      <c r="M1301" s="153" t="s">
        <v>257</v>
      </c>
    </row>
    <row r="1302" spans="1:13" ht="75">
      <c r="A1302" s="36" t="s">
        <v>1328</v>
      </c>
      <c r="B1302" s="21" t="s">
        <v>1496</v>
      </c>
      <c r="C1302" s="74">
        <v>160000</v>
      </c>
      <c r="D1302" s="74">
        <v>160000</v>
      </c>
      <c r="E1302" s="74">
        <v>0</v>
      </c>
      <c r="F1302" s="74">
        <v>0</v>
      </c>
      <c r="G1302" s="74">
        <v>0</v>
      </c>
      <c r="H1302" s="74">
        <v>0</v>
      </c>
      <c r="I1302" s="74">
        <v>160000</v>
      </c>
      <c r="J1302" s="74">
        <v>160000</v>
      </c>
      <c r="K1302" s="151">
        <v>112435</v>
      </c>
      <c r="L1302" s="203">
        <v>0.0001</v>
      </c>
      <c r="M1302" s="153" t="s">
        <v>208</v>
      </c>
    </row>
    <row r="1303" spans="1:13" ht="105">
      <c r="A1303" s="36" t="s">
        <v>1363</v>
      </c>
      <c r="B1303" s="21" t="s">
        <v>1497</v>
      </c>
      <c r="C1303" s="74">
        <v>138306.6</v>
      </c>
      <c r="D1303" s="74">
        <v>135248.3</v>
      </c>
      <c r="E1303" s="74">
        <v>0</v>
      </c>
      <c r="F1303" s="74">
        <v>0</v>
      </c>
      <c r="G1303" s="74">
        <v>0</v>
      </c>
      <c r="H1303" s="74">
        <v>0</v>
      </c>
      <c r="I1303" s="74">
        <v>138306.6</v>
      </c>
      <c r="J1303" s="74">
        <v>135248.3</v>
      </c>
      <c r="K1303" s="151">
        <v>116652.78</v>
      </c>
      <c r="L1303" s="203">
        <v>0.76</v>
      </c>
      <c r="M1303" s="153" t="s">
        <v>209</v>
      </c>
    </row>
    <row r="1304" spans="1:13" ht="75">
      <c r="A1304" s="36" t="s">
        <v>1382</v>
      </c>
      <c r="B1304" s="21" t="s">
        <v>1498</v>
      </c>
      <c r="C1304" s="74">
        <v>2791000</v>
      </c>
      <c r="D1304" s="74">
        <v>2786427.1</v>
      </c>
      <c r="E1304" s="74">
        <v>122400</v>
      </c>
      <c r="F1304" s="74">
        <v>0</v>
      </c>
      <c r="G1304" s="74">
        <v>2514000</v>
      </c>
      <c r="H1304" s="74">
        <v>4652605</v>
      </c>
      <c r="I1304" s="74">
        <v>5427400</v>
      </c>
      <c r="J1304" s="74">
        <v>7439032.1</v>
      </c>
      <c r="K1304" s="151">
        <v>7743763.16</v>
      </c>
      <c r="L1304" s="203">
        <v>0.62</v>
      </c>
      <c r="M1304" s="153" t="s">
        <v>210</v>
      </c>
    </row>
    <row r="1305" spans="1:13" ht="180">
      <c r="A1305" s="36" t="s">
        <v>1383</v>
      </c>
      <c r="B1305" s="21" t="s">
        <v>211</v>
      </c>
      <c r="C1305" s="74">
        <v>1300000</v>
      </c>
      <c r="D1305" s="74">
        <v>1294000</v>
      </c>
      <c r="E1305" s="74">
        <v>0</v>
      </c>
      <c r="F1305" s="74">
        <v>0</v>
      </c>
      <c r="G1305" s="74">
        <v>3008500</v>
      </c>
      <c r="H1305" s="74">
        <v>1517966</v>
      </c>
      <c r="I1305" s="74">
        <v>4308500</v>
      </c>
      <c r="J1305" s="74">
        <v>2811966</v>
      </c>
      <c r="K1305" s="151">
        <v>2271979.68</v>
      </c>
      <c r="L1305" s="203">
        <v>0.64</v>
      </c>
      <c r="M1305" s="153" t="s">
        <v>212</v>
      </c>
    </row>
    <row r="1306" spans="1:13" ht="135">
      <c r="A1306" s="36" t="s">
        <v>1384</v>
      </c>
      <c r="B1306" s="21" t="s">
        <v>1499</v>
      </c>
      <c r="C1306" s="74">
        <v>361345.2</v>
      </c>
      <c r="D1306" s="74">
        <v>358575.9</v>
      </c>
      <c r="E1306" s="74">
        <v>54100</v>
      </c>
      <c r="F1306" s="74">
        <v>0</v>
      </c>
      <c r="G1306" s="74">
        <v>1113000</v>
      </c>
      <c r="H1306" s="74">
        <v>5853.6</v>
      </c>
      <c r="I1306" s="74">
        <v>1528445.2</v>
      </c>
      <c r="J1306" s="74">
        <v>364429.5</v>
      </c>
      <c r="K1306" s="151">
        <v>263518.99</v>
      </c>
      <c r="L1306" s="203">
        <v>0.75</v>
      </c>
      <c r="M1306" s="153" t="s">
        <v>213</v>
      </c>
    </row>
    <row r="1307" spans="1:13" ht="60">
      <c r="A1307" s="36" t="s">
        <v>1364</v>
      </c>
      <c r="B1307" s="21" t="s">
        <v>1500</v>
      </c>
      <c r="C1307" s="74">
        <v>300000</v>
      </c>
      <c r="D1307" s="74">
        <v>300000</v>
      </c>
      <c r="E1307" s="74">
        <v>0</v>
      </c>
      <c r="F1307" s="74">
        <v>0</v>
      </c>
      <c r="G1307" s="74">
        <v>0</v>
      </c>
      <c r="H1307" s="74">
        <v>0</v>
      </c>
      <c r="I1307" s="74">
        <v>300000</v>
      </c>
      <c r="J1307" s="74">
        <v>300000</v>
      </c>
      <c r="K1307" s="151">
        <v>82362.9</v>
      </c>
      <c r="L1307" s="203">
        <v>0.25</v>
      </c>
      <c r="M1307" s="153" t="s">
        <v>214</v>
      </c>
    </row>
    <row r="1308" spans="1:13" ht="105">
      <c r="A1308" s="36" t="s">
        <v>1365</v>
      </c>
      <c r="B1308" s="21" t="s">
        <v>215</v>
      </c>
      <c r="C1308" s="74">
        <v>5200000</v>
      </c>
      <c r="D1308" s="74">
        <v>5193972.9</v>
      </c>
      <c r="E1308" s="74">
        <v>1460200</v>
      </c>
      <c r="F1308" s="74">
        <v>0</v>
      </c>
      <c r="G1308" s="74">
        <v>1088600</v>
      </c>
      <c r="H1308" s="74">
        <v>0</v>
      </c>
      <c r="I1308" s="74">
        <v>7748800</v>
      </c>
      <c r="J1308" s="74">
        <v>5193972.9</v>
      </c>
      <c r="K1308" s="151">
        <v>3644743.9</v>
      </c>
      <c r="L1308" s="203">
        <v>0.71</v>
      </c>
      <c r="M1308" s="153" t="s">
        <v>216</v>
      </c>
    </row>
    <row r="1309" spans="1:13" ht="45">
      <c r="A1309" s="36" t="s">
        <v>1366</v>
      </c>
      <c r="B1309" s="21" t="s">
        <v>217</v>
      </c>
      <c r="C1309" s="74">
        <v>0</v>
      </c>
      <c r="D1309" s="74">
        <v>0</v>
      </c>
      <c r="E1309" s="74">
        <v>0</v>
      </c>
      <c r="F1309" s="74">
        <v>0</v>
      </c>
      <c r="G1309" s="74">
        <v>0</v>
      </c>
      <c r="H1309" s="74">
        <v>0</v>
      </c>
      <c r="I1309" s="74">
        <v>0</v>
      </c>
      <c r="J1309" s="74">
        <v>0</v>
      </c>
      <c r="K1309" s="151">
        <v>0</v>
      </c>
      <c r="L1309" s="203">
        <v>0</v>
      </c>
      <c r="M1309" s="153"/>
    </row>
    <row r="1310" spans="1:13" ht="45">
      <c r="A1310" s="36" t="s">
        <v>1367</v>
      </c>
      <c r="B1310" s="21" t="s">
        <v>1501</v>
      </c>
      <c r="C1310" s="74">
        <v>154597</v>
      </c>
      <c r="D1310" s="74">
        <v>154565.4</v>
      </c>
      <c r="E1310" s="74">
        <v>0</v>
      </c>
      <c r="F1310" s="74">
        <v>0</v>
      </c>
      <c r="G1310" s="74">
        <v>0</v>
      </c>
      <c r="H1310" s="74">
        <v>0</v>
      </c>
      <c r="I1310" s="74">
        <v>154597</v>
      </c>
      <c r="J1310" s="74">
        <v>154565.4</v>
      </c>
      <c r="K1310" s="151">
        <v>154565.41</v>
      </c>
      <c r="L1310" s="203">
        <v>0.8</v>
      </c>
      <c r="M1310" s="153" t="s">
        <v>218</v>
      </c>
    </row>
    <row r="1311" spans="1:13" ht="45">
      <c r="A1311" s="36" t="s">
        <v>1368</v>
      </c>
      <c r="B1311" s="21" t="s">
        <v>1503</v>
      </c>
      <c r="C1311" s="74">
        <v>770000</v>
      </c>
      <c r="D1311" s="74">
        <v>770000</v>
      </c>
      <c r="E1311" s="74">
        <v>37200</v>
      </c>
      <c r="F1311" s="74">
        <v>0</v>
      </c>
      <c r="G1311" s="74">
        <v>257600</v>
      </c>
      <c r="H1311" s="74">
        <v>0</v>
      </c>
      <c r="I1311" s="74">
        <v>1064800</v>
      </c>
      <c r="J1311" s="74">
        <v>770000</v>
      </c>
      <c r="K1311" s="151">
        <v>0</v>
      </c>
      <c r="L1311" s="203">
        <v>0.9</v>
      </c>
      <c r="M1311" s="153" t="s">
        <v>219</v>
      </c>
    </row>
    <row r="1312" spans="1:13" ht="75">
      <c r="A1312" s="36" t="s">
        <v>1369</v>
      </c>
      <c r="B1312" s="21" t="s">
        <v>1506</v>
      </c>
      <c r="C1312" s="74">
        <v>799052</v>
      </c>
      <c r="D1312" s="74">
        <v>799052</v>
      </c>
      <c r="E1312" s="74">
        <v>0</v>
      </c>
      <c r="F1312" s="74">
        <v>0</v>
      </c>
      <c r="G1312" s="74">
        <v>0</v>
      </c>
      <c r="H1312" s="74">
        <v>0</v>
      </c>
      <c r="I1312" s="74">
        <v>799052</v>
      </c>
      <c r="J1312" s="74">
        <v>799052</v>
      </c>
      <c r="K1312" s="151">
        <v>518200.96</v>
      </c>
      <c r="L1312" s="203">
        <v>0.83</v>
      </c>
      <c r="M1312" s="153" t="s">
        <v>220</v>
      </c>
    </row>
    <row r="1313" spans="1:13" ht="75">
      <c r="A1313" s="36" t="s">
        <v>1370</v>
      </c>
      <c r="B1313" s="21" t="s">
        <v>1508</v>
      </c>
      <c r="C1313" s="74">
        <v>587232.9</v>
      </c>
      <c r="D1313" s="74">
        <v>585874</v>
      </c>
      <c r="E1313" s="74">
        <v>36600</v>
      </c>
      <c r="F1313" s="74">
        <v>0</v>
      </c>
      <c r="G1313" s="74">
        <v>54700</v>
      </c>
      <c r="H1313" s="74">
        <v>0</v>
      </c>
      <c r="I1313" s="74">
        <v>678532.9</v>
      </c>
      <c r="J1313" s="74">
        <v>585874</v>
      </c>
      <c r="K1313" s="151">
        <v>472844.45</v>
      </c>
      <c r="L1313" s="203">
        <v>0.61</v>
      </c>
      <c r="M1313" s="153" t="s">
        <v>221</v>
      </c>
    </row>
    <row r="1314" spans="1:13" ht="60">
      <c r="A1314" s="36" t="s">
        <v>1371</v>
      </c>
      <c r="B1314" s="21" t="s">
        <v>1511</v>
      </c>
      <c r="C1314" s="74">
        <v>1050000</v>
      </c>
      <c r="D1314" s="74">
        <v>1049757.2</v>
      </c>
      <c r="E1314" s="74">
        <v>20000</v>
      </c>
      <c r="F1314" s="74">
        <v>0</v>
      </c>
      <c r="G1314" s="74">
        <v>1454000</v>
      </c>
      <c r="H1314" s="74">
        <v>0</v>
      </c>
      <c r="I1314" s="74">
        <v>2524000</v>
      </c>
      <c r="J1314" s="74">
        <v>1049757.2</v>
      </c>
      <c r="K1314" s="151">
        <v>585923.53</v>
      </c>
      <c r="L1314" s="203">
        <v>0.184</v>
      </c>
      <c r="M1314" s="153" t="s">
        <v>222</v>
      </c>
    </row>
    <row r="1315" spans="1:13" ht="270">
      <c r="A1315" s="36" t="s">
        <v>1372</v>
      </c>
      <c r="B1315" s="21" t="s">
        <v>1513</v>
      </c>
      <c r="C1315" s="74">
        <v>435182.7</v>
      </c>
      <c r="D1315" s="74">
        <v>433419.8</v>
      </c>
      <c r="E1315" s="74">
        <v>33900</v>
      </c>
      <c r="F1315" s="74">
        <v>26590</v>
      </c>
      <c r="G1315" s="74">
        <v>55700</v>
      </c>
      <c r="H1315" s="74">
        <v>0</v>
      </c>
      <c r="I1315" s="74">
        <v>524782.7</v>
      </c>
      <c r="J1315" s="74">
        <v>460009.8</v>
      </c>
      <c r="K1315" s="151">
        <v>406926.91</v>
      </c>
      <c r="L1315" s="203">
        <v>0.35</v>
      </c>
      <c r="M1315" s="153" t="s">
        <v>258</v>
      </c>
    </row>
    <row r="1316" spans="1:13" ht="30">
      <c r="A1316" s="36" t="s">
        <v>1502</v>
      </c>
      <c r="B1316" s="21" t="s">
        <v>1514</v>
      </c>
      <c r="C1316" s="74">
        <v>209467.4</v>
      </c>
      <c r="D1316" s="74">
        <v>207997</v>
      </c>
      <c r="E1316" s="74">
        <v>0</v>
      </c>
      <c r="F1316" s="74">
        <v>0</v>
      </c>
      <c r="G1316" s="74">
        <v>0</v>
      </c>
      <c r="H1316" s="74">
        <v>0</v>
      </c>
      <c r="I1316" s="74">
        <v>209467.4</v>
      </c>
      <c r="J1316" s="74">
        <v>207997</v>
      </c>
      <c r="K1316" s="151">
        <v>165068.3</v>
      </c>
      <c r="L1316" s="203">
        <v>0.11</v>
      </c>
      <c r="M1316" s="153" t="s">
        <v>223</v>
      </c>
    </row>
    <row r="1317" spans="1:13" ht="105">
      <c r="A1317" s="36" t="s">
        <v>1504</v>
      </c>
      <c r="B1317" s="21" t="s">
        <v>1515</v>
      </c>
      <c r="C1317" s="74">
        <v>644532.6</v>
      </c>
      <c r="D1317" s="74">
        <v>644532.6</v>
      </c>
      <c r="E1317" s="74">
        <v>54000</v>
      </c>
      <c r="F1317" s="74">
        <v>0</v>
      </c>
      <c r="G1317" s="74">
        <v>1875200</v>
      </c>
      <c r="H1317" s="74">
        <v>0</v>
      </c>
      <c r="I1317" s="74">
        <v>2573732.6</v>
      </c>
      <c r="J1317" s="74">
        <v>644532.6</v>
      </c>
      <c r="K1317" s="151">
        <v>325101.02</v>
      </c>
      <c r="L1317" s="203">
        <v>0.23</v>
      </c>
      <c r="M1317" s="153" t="s">
        <v>224</v>
      </c>
    </row>
    <row r="1318" spans="1:13" ht="60">
      <c r="A1318" s="36" t="s">
        <v>1505</v>
      </c>
      <c r="B1318" s="21" t="s">
        <v>225</v>
      </c>
      <c r="C1318" s="74">
        <v>490886.2</v>
      </c>
      <c r="D1318" s="74">
        <v>490886.2</v>
      </c>
      <c r="E1318" s="74">
        <v>0</v>
      </c>
      <c r="F1318" s="74">
        <v>0</v>
      </c>
      <c r="G1318" s="74">
        <v>0</v>
      </c>
      <c r="H1318" s="74">
        <v>0</v>
      </c>
      <c r="I1318" s="74">
        <v>490886.2</v>
      </c>
      <c r="J1318" s="74">
        <v>490886.2</v>
      </c>
      <c r="K1318" s="151">
        <v>0</v>
      </c>
      <c r="L1318" s="203">
        <v>0</v>
      </c>
      <c r="M1318" s="153" t="s">
        <v>226</v>
      </c>
    </row>
    <row r="1319" spans="1:13" ht="30">
      <c r="A1319" s="36" t="s">
        <v>1507</v>
      </c>
      <c r="B1319" s="21" t="s">
        <v>1518</v>
      </c>
      <c r="C1319" s="74">
        <v>0</v>
      </c>
      <c r="D1319" s="74">
        <v>0</v>
      </c>
      <c r="E1319" s="74">
        <v>66700</v>
      </c>
      <c r="F1319" s="74">
        <v>0</v>
      </c>
      <c r="G1319" s="74">
        <v>361100</v>
      </c>
      <c r="H1319" s="74">
        <v>0</v>
      </c>
      <c r="I1319" s="74">
        <v>427800</v>
      </c>
      <c r="J1319" s="74">
        <v>0</v>
      </c>
      <c r="K1319" s="151">
        <v>0</v>
      </c>
      <c r="L1319" s="203">
        <v>0.41</v>
      </c>
      <c r="M1319" s="153"/>
    </row>
    <row r="1320" spans="1:13" ht="75">
      <c r="A1320" s="36" t="s">
        <v>1509</v>
      </c>
      <c r="B1320" s="21" t="s">
        <v>1520</v>
      </c>
      <c r="C1320" s="74">
        <v>656693.4</v>
      </c>
      <c r="D1320" s="74">
        <v>656010</v>
      </c>
      <c r="E1320" s="74">
        <v>49100</v>
      </c>
      <c r="F1320" s="74">
        <v>0</v>
      </c>
      <c r="G1320" s="74">
        <v>1197300</v>
      </c>
      <c r="H1320" s="74">
        <v>0</v>
      </c>
      <c r="I1320" s="74">
        <v>1903093.4</v>
      </c>
      <c r="J1320" s="74">
        <v>656010</v>
      </c>
      <c r="K1320" s="151">
        <v>242419.54</v>
      </c>
      <c r="L1320" s="203">
        <v>0.38</v>
      </c>
      <c r="M1320" s="153" t="s">
        <v>227</v>
      </c>
    </row>
    <row r="1321" spans="1:13" ht="45">
      <c r="A1321" s="36" t="s">
        <v>1510</v>
      </c>
      <c r="B1321" s="21" t="s">
        <v>764</v>
      </c>
      <c r="C1321" s="74">
        <v>70000</v>
      </c>
      <c r="D1321" s="74">
        <v>70000</v>
      </c>
      <c r="E1321" s="74">
        <v>0</v>
      </c>
      <c r="F1321" s="74">
        <v>0</v>
      </c>
      <c r="G1321" s="74">
        <v>0</v>
      </c>
      <c r="H1321" s="74">
        <v>0</v>
      </c>
      <c r="I1321" s="74">
        <v>70000</v>
      </c>
      <c r="J1321" s="74">
        <v>70000</v>
      </c>
      <c r="K1321" s="151">
        <v>60000</v>
      </c>
      <c r="L1321" s="203">
        <v>0.018</v>
      </c>
      <c r="M1321" s="153" t="s">
        <v>228</v>
      </c>
    </row>
    <row r="1322" spans="1:13" ht="210">
      <c r="A1322" s="36" t="s">
        <v>1512</v>
      </c>
      <c r="B1322" s="21" t="s">
        <v>765</v>
      </c>
      <c r="C1322" s="74">
        <v>550000</v>
      </c>
      <c r="D1322" s="74">
        <v>545499.6</v>
      </c>
      <c r="E1322" s="74">
        <v>0</v>
      </c>
      <c r="F1322" s="74">
        <v>0</v>
      </c>
      <c r="G1322" s="74">
        <v>0</v>
      </c>
      <c r="H1322" s="74">
        <v>0</v>
      </c>
      <c r="I1322" s="74">
        <v>550000</v>
      </c>
      <c r="J1322" s="74">
        <v>545499.6</v>
      </c>
      <c r="K1322" s="151">
        <v>407971.31</v>
      </c>
      <c r="L1322" s="203">
        <v>0.64</v>
      </c>
      <c r="M1322" s="153" t="s">
        <v>229</v>
      </c>
    </row>
    <row r="1323" spans="1:13" ht="45">
      <c r="A1323" s="36" t="s">
        <v>230</v>
      </c>
      <c r="B1323" s="21" t="s">
        <v>766</v>
      </c>
      <c r="C1323" s="74">
        <v>100000</v>
      </c>
      <c r="D1323" s="74">
        <v>99000</v>
      </c>
      <c r="E1323" s="74">
        <v>0</v>
      </c>
      <c r="F1323" s="74">
        <v>0</v>
      </c>
      <c r="G1323" s="74">
        <v>0</v>
      </c>
      <c r="H1323" s="74">
        <v>0</v>
      </c>
      <c r="I1323" s="74">
        <v>100000</v>
      </c>
      <c r="J1323" s="74">
        <v>99000</v>
      </c>
      <c r="K1323" s="151">
        <v>79151.3</v>
      </c>
      <c r="L1323" s="138">
        <v>0.1</v>
      </c>
      <c r="M1323" s="153" t="s">
        <v>231</v>
      </c>
    </row>
    <row r="1324" spans="1:13" ht="45">
      <c r="A1324" s="36" t="s">
        <v>232</v>
      </c>
      <c r="B1324" s="21" t="s">
        <v>233</v>
      </c>
      <c r="C1324" s="74">
        <v>50000</v>
      </c>
      <c r="D1324" s="74">
        <v>50000</v>
      </c>
      <c r="E1324" s="74">
        <v>0</v>
      </c>
      <c r="F1324" s="74">
        <v>0</v>
      </c>
      <c r="G1324" s="74">
        <v>0</v>
      </c>
      <c r="H1324" s="74">
        <v>0</v>
      </c>
      <c r="I1324" s="74">
        <v>50000</v>
      </c>
      <c r="J1324" s="74">
        <v>50000</v>
      </c>
      <c r="K1324" s="151">
        <v>35000</v>
      </c>
      <c r="L1324" s="138">
        <v>0.1</v>
      </c>
      <c r="M1324" s="153" t="s">
        <v>231</v>
      </c>
    </row>
    <row r="1325" spans="1:13" ht="60">
      <c r="A1325" s="36" t="s">
        <v>234</v>
      </c>
      <c r="B1325" s="21" t="s">
        <v>235</v>
      </c>
      <c r="C1325" s="74">
        <v>20000</v>
      </c>
      <c r="D1325" s="74">
        <v>20000</v>
      </c>
      <c r="E1325" s="74">
        <v>0</v>
      </c>
      <c r="F1325" s="74">
        <v>0</v>
      </c>
      <c r="G1325" s="74">
        <v>0</v>
      </c>
      <c r="H1325" s="74">
        <v>0</v>
      </c>
      <c r="I1325" s="74">
        <v>20000</v>
      </c>
      <c r="J1325" s="74">
        <v>20000</v>
      </c>
      <c r="K1325" s="151">
        <v>14000</v>
      </c>
      <c r="L1325" s="138">
        <v>0.1</v>
      </c>
      <c r="M1325" s="153" t="s">
        <v>231</v>
      </c>
    </row>
    <row r="1326" spans="1:13" ht="105">
      <c r="A1326" s="36" t="s">
        <v>1516</v>
      </c>
      <c r="B1326" s="21" t="s">
        <v>767</v>
      </c>
      <c r="C1326" s="74">
        <v>66450</v>
      </c>
      <c r="D1326" s="74">
        <v>0</v>
      </c>
      <c r="E1326" s="74">
        <v>0</v>
      </c>
      <c r="F1326" s="74">
        <v>0</v>
      </c>
      <c r="G1326" s="74">
        <v>0</v>
      </c>
      <c r="H1326" s="74">
        <v>0</v>
      </c>
      <c r="I1326" s="74">
        <v>66450</v>
      </c>
      <c r="J1326" s="74">
        <v>0</v>
      </c>
      <c r="K1326" s="151">
        <v>0</v>
      </c>
      <c r="L1326" s="203">
        <v>0</v>
      </c>
      <c r="M1326" s="153"/>
    </row>
    <row r="1327" spans="1:13" ht="90">
      <c r="A1327" s="36" t="s">
        <v>1517</v>
      </c>
      <c r="B1327" s="21" t="s">
        <v>768</v>
      </c>
      <c r="C1327" s="74">
        <v>14550</v>
      </c>
      <c r="D1327" s="74">
        <v>14404.5</v>
      </c>
      <c r="E1327" s="74">
        <v>0</v>
      </c>
      <c r="F1327" s="74">
        <v>0</v>
      </c>
      <c r="G1327" s="74">
        <v>0</v>
      </c>
      <c r="H1327" s="74">
        <v>0</v>
      </c>
      <c r="I1327" s="74">
        <v>14550</v>
      </c>
      <c r="J1327" s="74">
        <v>14404.5</v>
      </c>
      <c r="K1327" s="151">
        <v>14404.5</v>
      </c>
      <c r="L1327" s="138">
        <v>1</v>
      </c>
      <c r="M1327" s="153" t="s">
        <v>236</v>
      </c>
    </row>
    <row r="1328" spans="1:13" ht="90">
      <c r="A1328" s="36" t="s">
        <v>1519</v>
      </c>
      <c r="B1328" s="21" t="s">
        <v>769</v>
      </c>
      <c r="C1328" s="74">
        <v>0</v>
      </c>
      <c r="D1328" s="74">
        <v>0</v>
      </c>
      <c r="E1328" s="74">
        <v>0</v>
      </c>
      <c r="F1328" s="74">
        <v>0</v>
      </c>
      <c r="G1328" s="74">
        <v>0</v>
      </c>
      <c r="H1328" s="74">
        <v>0</v>
      </c>
      <c r="I1328" s="74">
        <v>0</v>
      </c>
      <c r="J1328" s="74">
        <v>0</v>
      </c>
      <c r="K1328" s="151">
        <v>0</v>
      </c>
      <c r="L1328" s="203">
        <v>0</v>
      </c>
      <c r="M1328" s="153"/>
    </row>
    <row r="1329" spans="1:13" ht="75">
      <c r="A1329" s="36" t="s">
        <v>1521</v>
      </c>
      <c r="B1329" s="21" t="s">
        <v>770</v>
      </c>
      <c r="C1329" s="74">
        <v>0</v>
      </c>
      <c r="D1329" s="74">
        <v>0</v>
      </c>
      <c r="E1329" s="74">
        <v>0</v>
      </c>
      <c r="F1329" s="74">
        <v>0</v>
      </c>
      <c r="G1329" s="74">
        <v>0</v>
      </c>
      <c r="H1329" s="74">
        <v>0</v>
      </c>
      <c r="I1329" s="74">
        <v>0</v>
      </c>
      <c r="J1329" s="74">
        <v>0</v>
      </c>
      <c r="K1329" s="151">
        <v>0</v>
      </c>
      <c r="L1329" s="203">
        <v>0</v>
      </c>
      <c r="M1329" s="153"/>
    </row>
    <row r="1330" spans="1:13" ht="105">
      <c r="A1330" s="36" t="s">
        <v>1522</v>
      </c>
      <c r="B1330" s="21" t="s">
        <v>771</v>
      </c>
      <c r="C1330" s="74">
        <v>153600</v>
      </c>
      <c r="D1330" s="74">
        <v>153600</v>
      </c>
      <c r="E1330" s="74">
        <v>0</v>
      </c>
      <c r="F1330" s="74">
        <v>0</v>
      </c>
      <c r="G1330" s="74">
        <v>0</v>
      </c>
      <c r="H1330" s="74">
        <v>0</v>
      </c>
      <c r="I1330" s="74">
        <v>153600</v>
      </c>
      <c r="J1330" s="74">
        <v>153600</v>
      </c>
      <c r="K1330" s="151">
        <v>153600</v>
      </c>
      <c r="L1330" s="138">
        <v>1</v>
      </c>
      <c r="M1330" s="153" t="s">
        <v>237</v>
      </c>
    </row>
    <row r="1331" spans="1:13" ht="120">
      <c r="A1331" s="36" t="s">
        <v>238</v>
      </c>
      <c r="B1331" s="21" t="s">
        <v>772</v>
      </c>
      <c r="C1331" s="74">
        <v>400400</v>
      </c>
      <c r="D1331" s="74">
        <v>400400</v>
      </c>
      <c r="E1331" s="74">
        <v>0</v>
      </c>
      <c r="F1331" s="74">
        <v>0</v>
      </c>
      <c r="G1331" s="74">
        <v>0</v>
      </c>
      <c r="H1331" s="74">
        <v>0</v>
      </c>
      <c r="I1331" s="74">
        <v>400400</v>
      </c>
      <c r="J1331" s="74">
        <v>400400</v>
      </c>
      <c r="K1331" s="151">
        <v>400400</v>
      </c>
      <c r="L1331" s="138">
        <v>1</v>
      </c>
      <c r="M1331" s="153" t="s">
        <v>239</v>
      </c>
    </row>
    <row r="1332" spans="1:13" ht="90">
      <c r="A1332" s="36" t="s">
        <v>240</v>
      </c>
      <c r="B1332" s="21" t="s">
        <v>773</v>
      </c>
      <c r="C1332" s="74">
        <v>0</v>
      </c>
      <c r="D1332" s="74">
        <v>0</v>
      </c>
      <c r="E1332" s="74">
        <v>0</v>
      </c>
      <c r="F1332" s="74">
        <v>0</v>
      </c>
      <c r="G1332" s="74">
        <v>0</v>
      </c>
      <c r="H1332" s="74">
        <v>0</v>
      </c>
      <c r="I1332" s="74">
        <v>0</v>
      </c>
      <c r="J1332" s="74">
        <v>0</v>
      </c>
      <c r="K1332" s="151">
        <v>0</v>
      </c>
      <c r="L1332" s="203">
        <v>0</v>
      </c>
      <c r="M1332" s="153"/>
    </row>
    <row r="1333" spans="1:13" ht="90">
      <c r="A1333" s="36" t="s">
        <v>1523</v>
      </c>
      <c r="B1333" s="21" t="s">
        <v>774</v>
      </c>
      <c r="C1333" s="74">
        <v>280000</v>
      </c>
      <c r="D1333" s="74">
        <v>180000</v>
      </c>
      <c r="E1333" s="74">
        <v>0</v>
      </c>
      <c r="F1333" s="74">
        <v>0</v>
      </c>
      <c r="G1333" s="74">
        <v>0</v>
      </c>
      <c r="H1333" s="74">
        <v>0</v>
      </c>
      <c r="I1333" s="74">
        <v>280000</v>
      </c>
      <c r="J1333" s="74">
        <v>180000</v>
      </c>
      <c r="K1333" s="151">
        <v>180000</v>
      </c>
      <c r="L1333" s="138">
        <v>1</v>
      </c>
      <c r="M1333" s="153" t="s">
        <v>241</v>
      </c>
    </row>
    <row r="1334" spans="1:13" ht="105">
      <c r="A1334" s="36" t="s">
        <v>1524</v>
      </c>
      <c r="B1334" s="21" t="s">
        <v>775</v>
      </c>
      <c r="C1334" s="74">
        <v>360000</v>
      </c>
      <c r="D1334" s="74">
        <v>343110</v>
      </c>
      <c r="E1334" s="74">
        <v>0</v>
      </c>
      <c r="F1334" s="74">
        <v>0</v>
      </c>
      <c r="G1334" s="74">
        <v>0</v>
      </c>
      <c r="H1334" s="74">
        <v>0</v>
      </c>
      <c r="I1334" s="74">
        <v>360000</v>
      </c>
      <c r="J1334" s="74">
        <v>343110</v>
      </c>
      <c r="K1334" s="151">
        <v>240000</v>
      </c>
      <c r="L1334" s="138">
        <v>0.66</v>
      </c>
      <c r="M1334" s="153" t="s">
        <v>242</v>
      </c>
    </row>
    <row r="1335" spans="1:13" ht="90">
      <c r="A1335" s="36" t="s">
        <v>1526</v>
      </c>
      <c r="B1335" s="21" t="s">
        <v>776</v>
      </c>
      <c r="C1335" s="74">
        <v>465000</v>
      </c>
      <c r="D1335" s="74">
        <v>420000</v>
      </c>
      <c r="E1335" s="74">
        <v>0</v>
      </c>
      <c r="F1335" s="74">
        <v>0</v>
      </c>
      <c r="G1335" s="74">
        <v>0</v>
      </c>
      <c r="H1335" s="74">
        <v>0</v>
      </c>
      <c r="I1335" s="74">
        <v>465000</v>
      </c>
      <c r="J1335" s="74">
        <v>420000</v>
      </c>
      <c r="K1335" s="151">
        <v>420000</v>
      </c>
      <c r="L1335" s="138">
        <v>1</v>
      </c>
      <c r="M1335" s="153" t="s">
        <v>243</v>
      </c>
    </row>
    <row r="1336" spans="1:13" ht="105">
      <c r="A1336" s="36" t="s">
        <v>244</v>
      </c>
      <c r="B1336" s="21" t="s">
        <v>777</v>
      </c>
      <c r="C1336" s="74">
        <v>50000</v>
      </c>
      <c r="D1336" s="74">
        <v>50000</v>
      </c>
      <c r="E1336" s="74">
        <v>0</v>
      </c>
      <c r="F1336" s="74">
        <v>0</v>
      </c>
      <c r="G1336" s="74">
        <v>0</v>
      </c>
      <c r="H1336" s="74">
        <v>0</v>
      </c>
      <c r="I1336" s="74">
        <v>50000</v>
      </c>
      <c r="J1336" s="74">
        <v>50000</v>
      </c>
      <c r="K1336" s="151">
        <v>50000</v>
      </c>
      <c r="L1336" s="138">
        <v>1</v>
      </c>
      <c r="M1336" s="153" t="s">
        <v>245</v>
      </c>
    </row>
    <row r="1337" spans="1:13" ht="105">
      <c r="A1337" s="36" t="s">
        <v>1529</v>
      </c>
      <c r="B1337" s="21" t="s">
        <v>778</v>
      </c>
      <c r="C1337" s="74">
        <v>50000</v>
      </c>
      <c r="D1337" s="74">
        <v>50000</v>
      </c>
      <c r="E1337" s="74">
        <v>0</v>
      </c>
      <c r="F1337" s="74">
        <v>0</v>
      </c>
      <c r="G1337" s="74">
        <v>0</v>
      </c>
      <c r="H1337" s="74">
        <v>0</v>
      </c>
      <c r="I1337" s="74">
        <v>50000</v>
      </c>
      <c r="J1337" s="74">
        <v>50000</v>
      </c>
      <c r="K1337" s="151">
        <v>50000</v>
      </c>
      <c r="L1337" s="138">
        <v>1</v>
      </c>
      <c r="M1337" s="153" t="s">
        <v>246</v>
      </c>
    </row>
    <row r="1338" spans="1:13" ht="75">
      <c r="A1338" s="36" t="s">
        <v>1531</v>
      </c>
      <c r="B1338" s="21" t="s">
        <v>1525</v>
      </c>
      <c r="C1338" s="74">
        <v>30000</v>
      </c>
      <c r="D1338" s="74">
        <v>28695.3</v>
      </c>
      <c r="E1338" s="74">
        <v>0</v>
      </c>
      <c r="F1338" s="74">
        <v>0</v>
      </c>
      <c r="G1338" s="74">
        <v>0</v>
      </c>
      <c r="H1338" s="74">
        <v>0</v>
      </c>
      <c r="I1338" s="74">
        <v>30000</v>
      </c>
      <c r="J1338" s="74">
        <v>28695.3</v>
      </c>
      <c r="K1338" s="151">
        <v>28695.3</v>
      </c>
      <c r="L1338" s="203">
        <v>1</v>
      </c>
      <c r="M1338" s="153" t="s">
        <v>247</v>
      </c>
    </row>
    <row r="1339" spans="1:13" ht="90">
      <c r="A1339" s="36" t="s">
        <v>1533</v>
      </c>
      <c r="B1339" s="21" t="s">
        <v>1527</v>
      </c>
      <c r="C1339" s="74">
        <v>100000</v>
      </c>
      <c r="D1339" s="74">
        <v>100000</v>
      </c>
      <c r="E1339" s="74">
        <v>0</v>
      </c>
      <c r="F1339" s="74">
        <v>0</v>
      </c>
      <c r="G1339" s="74">
        <v>0</v>
      </c>
      <c r="H1339" s="74">
        <v>0</v>
      </c>
      <c r="I1339" s="74">
        <v>100000</v>
      </c>
      <c r="J1339" s="74">
        <v>100000</v>
      </c>
      <c r="K1339" s="151">
        <v>100000</v>
      </c>
      <c r="L1339" s="203">
        <v>0.24</v>
      </c>
      <c r="M1339" s="153" t="s">
        <v>248</v>
      </c>
    </row>
    <row r="1340" spans="1:13" ht="45">
      <c r="A1340" s="36" t="s">
        <v>1535</v>
      </c>
      <c r="B1340" s="21" t="s">
        <v>1528</v>
      </c>
      <c r="C1340" s="74">
        <v>0</v>
      </c>
      <c r="D1340" s="74">
        <v>0</v>
      </c>
      <c r="E1340" s="74">
        <v>71400</v>
      </c>
      <c r="F1340" s="74">
        <v>0</v>
      </c>
      <c r="G1340" s="74">
        <v>952500</v>
      </c>
      <c r="H1340" s="74">
        <v>0</v>
      </c>
      <c r="I1340" s="74">
        <v>1023900</v>
      </c>
      <c r="J1340" s="74">
        <v>0</v>
      </c>
      <c r="K1340" s="151">
        <v>0</v>
      </c>
      <c r="L1340" s="203">
        <v>0</v>
      </c>
      <c r="M1340" s="153"/>
    </row>
    <row r="1341" spans="1:13" ht="30">
      <c r="A1341" s="36" t="s">
        <v>1537</v>
      </c>
      <c r="B1341" s="21" t="s">
        <v>1530</v>
      </c>
      <c r="C1341" s="74">
        <v>0</v>
      </c>
      <c r="D1341" s="74">
        <v>0</v>
      </c>
      <c r="E1341" s="74">
        <v>25300</v>
      </c>
      <c r="F1341" s="74">
        <v>0</v>
      </c>
      <c r="G1341" s="74">
        <v>32100</v>
      </c>
      <c r="H1341" s="74">
        <v>0</v>
      </c>
      <c r="I1341" s="74">
        <v>57400</v>
      </c>
      <c r="J1341" s="74">
        <v>0</v>
      </c>
      <c r="K1341" s="151">
        <v>0</v>
      </c>
      <c r="L1341" s="138">
        <v>0.005</v>
      </c>
      <c r="M1341" s="153"/>
    </row>
    <row r="1342" spans="1:13" ht="75">
      <c r="A1342" s="36" t="s">
        <v>1539</v>
      </c>
      <c r="B1342" s="21" t="s">
        <v>1532</v>
      </c>
      <c r="C1342" s="74">
        <v>0</v>
      </c>
      <c r="D1342" s="74">
        <v>0</v>
      </c>
      <c r="E1342" s="74">
        <v>0</v>
      </c>
      <c r="F1342" s="74">
        <v>0</v>
      </c>
      <c r="G1342" s="74">
        <v>1441200</v>
      </c>
      <c r="H1342" s="74">
        <v>0</v>
      </c>
      <c r="I1342" s="74">
        <v>1441200</v>
      </c>
      <c r="J1342" s="74">
        <v>0</v>
      </c>
      <c r="K1342" s="151">
        <v>0</v>
      </c>
      <c r="L1342" s="203">
        <v>0</v>
      </c>
      <c r="M1342" s="153"/>
    </row>
    <row r="1343" spans="1:13" ht="60">
      <c r="A1343" s="36" t="s">
        <v>1541</v>
      </c>
      <c r="B1343" s="21" t="s">
        <v>1534</v>
      </c>
      <c r="C1343" s="74">
        <v>0</v>
      </c>
      <c r="D1343" s="74">
        <v>0</v>
      </c>
      <c r="E1343" s="74">
        <v>82700</v>
      </c>
      <c r="F1343" s="74">
        <v>0</v>
      </c>
      <c r="G1343" s="74">
        <v>246700</v>
      </c>
      <c r="H1343" s="74">
        <v>0</v>
      </c>
      <c r="I1343" s="74">
        <v>329400</v>
      </c>
      <c r="J1343" s="74">
        <v>0</v>
      </c>
      <c r="K1343" s="151">
        <v>0</v>
      </c>
      <c r="L1343" s="203">
        <v>0</v>
      </c>
      <c r="M1343" s="153"/>
    </row>
    <row r="1344" spans="1:13" ht="30">
      <c r="A1344" s="36" t="s">
        <v>1543</v>
      </c>
      <c r="B1344" s="21" t="s">
        <v>1536</v>
      </c>
      <c r="C1344" s="74">
        <v>0</v>
      </c>
      <c r="D1344" s="74">
        <v>0</v>
      </c>
      <c r="E1344" s="74">
        <v>113800</v>
      </c>
      <c r="F1344" s="74">
        <v>0</v>
      </c>
      <c r="G1344" s="74">
        <v>244900</v>
      </c>
      <c r="H1344" s="74">
        <v>0</v>
      </c>
      <c r="I1344" s="74">
        <v>358700</v>
      </c>
      <c r="J1344" s="74">
        <v>0</v>
      </c>
      <c r="K1344" s="151">
        <v>0</v>
      </c>
      <c r="L1344" s="203">
        <v>0</v>
      </c>
      <c r="M1344" s="153"/>
    </row>
    <row r="1345" spans="1:13" ht="45">
      <c r="A1345" s="36" t="s">
        <v>1545</v>
      </c>
      <c r="B1345" s="21" t="s">
        <v>1538</v>
      </c>
      <c r="C1345" s="74">
        <v>0</v>
      </c>
      <c r="D1345" s="74">
        <v>0</v>
      </c>
      <c r="E1345" s="74">
        <v>263200</v>
      </c>
      <c r="F1345" s="74">
        <v>0</v>
      </c>
      <c r="G1345" s="74">
        <v>453500</v>
      </c>
      <c r="H1345" s="74">
        <v>0</v>
      </c>
      <c r="I1345" s="74">
        <v>716700</v>
      </c>
      <c r="J1345" s="74">
        <v>0</v>
      </c>
      <c r="K1345" s="151">
        <v>0</v>
      </c>
      <c r="L1345" s="203">
        <v>0</v>
      </c>
      <c r="M1345" s="153"/>
    </row>
    <row r="1346" spans="1:13" ht="30">
      <c r="A1346" s="36" t="s">
        <v>1547</v>
      </c>
      <c r="B1346" s="21" t="s">
        <v>1540</v>
      </c>
      <c r="C1346" s="74">
        <v>0</v>
      </c>
      <c r="D1346" s="74">
        <v>0</v>
      </c>
      <c r="E1346" s="74">
        <v>48000</v>
      </c>
      <c r="F1346" s="74">
        <v>0</v>
      </c>
      <c r="G1346" s="74">
        <v>200000</v>
      </c>
      <c r="H1346" s="74">
        <v>0</v>
      </c>
      <c r="I1346" s="74">
        <v>248000</v>
      </c>
      <c r="J1346" s="74">
        <v>0</v>
      </c>
      <c r="K1346" s="151">
        <v>0</v>
      </c>
      <c r="L1346" s="203">
        <v>0</v>
      </c>
      <c r="M1346" s="153"/>
    </row>
    <row r="1347" spans="1:13" ht="75">
      <c r="A1347" s="36" t="s">
        <v>1549</v>
      </c>
      <c r="B1347" s="21" t="s">
        <v>1542</v>
      </c>
      <c r="C1347" s="74">
        <v>0</v>
      </c>
      <c r="D1347" s="74">
        <v>0</v>
      </c>
      <c r="E1347" s="74">
        <v>54500</v>
      </c>
      <c r="F1347" s="74">
        <v>0</v>
      </c>
      <c r="G1347" s="74">
        <v>191700</v>
      </c>
      <c r="H1347" s="74">
        <v>730</v>
      </c>
      <c r="I1347" s="74">
        <v>246200</v>
      </c>
      <c r="J1347" s="74">
        <v>730</v>
      </c>
      <c r="K1347" s="151">
        <v>730</v>
      </c>
      <c r="L1347" s="203">
        <v>0.94</v>
      </c>
      <c r="M1347" s="153" t="s">
        <v>779</v>
      </c>
    </row>
    <row r="1348" spans="1:13" ht="45">
      <c r="A1348" s="36" t="s">
        <v>1551</v>
      </c>
      <c r="B1348" s="21" t="s">
        <v>1544</v>
      </c>
      <c r="C1348" s="74">
        <v>0</v>
      </c>
      <c r="D1348" s="74">
        <v>0</v>
      </c>
      <c r="E1348" s="74">
        <v>88200</v>
      </c>
      <c r="F1348" s="74">
        <v>0</v>
      </c>
      <c r="G1348" s="74">
        <v>182700</v>
      </c>
      <c r="H1348" s="74">
        <v>102407</v>
      </c>
      <c r="I1348" s="74">
        <v>270900</v>
      </c>
      <c r="J1348" s="74">
        <v>102407</v>
      </c>
      <c r="K1348" s="151">
        <v>9860.8</v>
      </c>
      <c r="L1348" s="203">
        <v>0</v>
      </c>
      <c r="M1348" s="153" t="s">
        <v>249</v>
      </c>
    </row>
    <row r="1349" spans="1:13" ht="45">
      <c r="A1349" s="36" t="s">
        <v>1553</v>
      </c>
      <c r="B1349" s="21" t="s">
        <v>1546</v>
      </c>
      <c r="C1349" s="74">
        <v>0</v>
      </c>
      <c r="D1349" s="74">
        <v>0</v>
      </c>
      <c r="E1349" s="74">
        <v>37400</v>
      </c>
      <c r="F1349" s="74">
        <v>0</v>
      </c>
      <c r="G1349" s="74">
        <v>80300</v>
      </c>
      <c r="H1349" s="74">
        <v>0</v>
      </c>
      <c r="I1349" s="74">
        <v>117700</v>
      </c>
      <c r="J1349" s="74">
        <v>0</v>
      </c>
      <c r="K1349" s="151">
        <v>0</v>
      </c>
      <c r="L1349" s="203">
        <v>0</v>
      </c>
      <c r="M1349" s="153"/>
    </row>
    <row r="1350" spans="1:13" ht="30">
      <c r="A1350" s="36" t="s">
        <v>1555</v>
      </c>
      <c r="B1350" s="21" t="s">
        <v>1548</v>
      </c>
      <c r="C1350" s="74">
        <v>0</v>
      </c>
      <c r="D1350" s="74">
        <v>0</v>
      </c>
      <c r="E1350" s="74">
        <v>42400</v>
      </c>
      <c r="F1350" s="74">
        <v>0</v>
      </c>
      <c r="G1350" s="74">
        <v>141000</v>
      </c>
      <c r="H1350" s="74">
        <v>0</v>
      </c>
      <c r="I1350" s="74">
        <v>183400</v>
      </c>
      <c r="J1350" s="74">
        <v>0</v>
      </c>
      <c r="K1350" s="151">
        <v>0</v>
      </c>
      <c r="L1350" s="203">
        <v>0</v>
      </c>
      <c r="M1350" s="153"/>
    </row>
    <row r="1351" spans="1:13" ht="30">
      <c r="A1351" s="36" t="s">
        <v>1557</v>
      </c>
      <c r="B1351" s="21" t="s">
        <v>1550</v>
      </c>
      <c r="C1351" s="74">
        <v>0</v>
      </c>
      <c r="D1351" s="74">
        <v>0</v>
      </c>
      <c r="E1351" s="74">
        <v>99400</v>
      </c>
      <c r="F1351" s="74">
        <v>50000</v>
      </c>
      <c r="G1351" s="74">
        <v>223800</v>
      </c>
      <c r="H1351" s="74">
        <v>0</v>
      </c>
      <c r="I1351" s="74">
        <v>323200</v>
      </c>
      <c r="J1351" s="74">
        <v>50000</v>
      </c>
      <c r="K1351" s="151">
        <v>50000</v>
      </c>
      <c r="L1351" s="203">
        <v>0</v>
      </c>
      <c r="M1351" s="153" t="s">
        <v>781</v>
      </c>
    </row>
    <row r="1352" spans="1:13" ht="45">
      <c r="A1352" s="36" t="s">
        <v>1559</v>
      </c>
      <c r="B1352" s="21" t="s">
        <v>1552</v>
      </c>
      <c r="C1352" s="74">
        <v>0</v>
      </c>
      <c r="D1352" s="74">
        <v>0</v>
      </c>
      <c r="E1352" s="74">
        <v>80800</v>
      </c>
      <c r="F1352" s="74">
        <v>7100</v>
      </c>
      <c r="G1352" s="74">
        <v>179900</v>
      </c>
      <c r="H1352" s="74">
        <v>0</v>
      </c>
      <c r="I1352" s="74">
        <v>260700</v>
      </c>
      <c r="J1352" s="74">
        <v>7100</v>
      </c>
      <c r="K1352" s="151">
        <v>2991.1</v>
      </c>
      <c r="L1352" s="203">
        <v>0.042</v>
      </c>
      <c r="M1352" s="153" t="s">
        <v>250</v>
      </c>
    </row>
    <row r="1353" spans="1:13" ht="45">
      <c r="A1353" s="36" t="s">
        <v>1561</v>
      </c>
      <c r="B1353" s="21" t="s">
        <v>1554</v>
      </c>
      <c r="C1353" s="74">
        <v>0</v>
      </c>
      <c r="D1353" s="74">
        <v>0</v>
      </c>
      <c r="E1353" s="74">
        <v>60500</v>
      </c>
      <c r="F1353" s="74">
        <v>98.1</v>
      </c>
      <c r="G1353" s="74">
        <v>291900</v>
      </c>
      <c r="H1353" s="74">
        <v>0</v>
      </c>
      <c r="I1353" s="74">
        <v>352400</v>
      </c>
      <c r="J1353" s="74">
        <v>98.1</v>
      </c>
      <c r="K1353" s="151">
        <v>98.1</v>
      </c>
      <c r="L1353" s="203">
        <v>0</v>
      </c>
      <c r="M1353" s="153" t="s">
        <v>251</v>
      </c>
    </row>
    <row r="1354" spans="1:13" ht="45">
      <c r="A1354" s="36" t="s">
        <v>1562</v>
      </c>
      <c r="B1354" s="21" t="s">
        <v>1556</v>
      </c>
      <c r="C1354" s="74">
        <v>0</v>
      </c>
      <c r="D1354" s="74">
        <v>0</v>
      </c>
      <c r="E1354" s="74">
        <v>100400</v>
      </c>
      <c r="F1354" s="74">
        <v>0</v>
      </c>
      <c r="G1354" s="74">
        <v>181600</v>
      </c>
      <c r="H1354" s="74">
        <v>0</v>
      </c>
      <c r="I1354" s="74">
        <v>282000</v>
      </c>
      <c r="J1354" s="74">
        <v>0</v>
      </c>
      <c r="K1354" s="151">
        <v>0</v>
      </c>
      <c r="L1354" s="203">
        <v>0</v>
      </c>
      <c r="M1354" s="153"/>
    </row>
    <row r="1355" spans="1:13" ht="60">
      <c r="A1355" s="36" t="s">
        <v>1564</v>
      </c>
      <c r="B1355" s="21" t="s">
        <v>1558</v>
      </c>
      <c r="C1355" s="74">
        <v>0</v>
      </c>
      <c r="D1355" s="74">
        <v>0</v>
      </c>
      <c r="E1355" s="74">
        <v>31600</v>
      </c>
      <c r="F1355" s="74">
        <v>0</v>
      </c>
      <c r="G1355" s="74">
        <v>150000</v>
      </c>
      <c r="H1355" s="74">
        <v>0</v>
      </c>
      <c r="I1355" s="74">
        <v>181600</v>
      </c>
      <c r="J1355" s="74">
        <v>0</v>
      </c>
      <c r="K1355" s="151">
        <v>0</v>
      </c>
      <c r="L1355" s="203">
        <v>0.012</v>
      </c>
      <c r="M1355" s="153"/>
    </row>
    <row r="1356" spans="1:13" ht="45">
      <c r="A1356" s="36" t="s">
        <v>1566</v>
      </c>
      <c r="B1356" s="21" t="s">
        <v>1560</v>
      </c>
      <c r="C1356" s="74">
        <v>0</v>
      </c>
      <c r="D1356" s="74">
        <v>0</v>
      </c>
      <c r="E1356" s="74">
        <v>37600</v>
      </c>
      <c r="F1356" s="74">
        <v>0</v>
      </c>
      <c r="G1356" s="74">
        <v>117600</v>
      </c>
      <c r="H1356" s="74">
        <v>0</v>
      </c>
      <c r="I1356" s="74">
        <v>155200</v>
      </c>
      <c r="J1356" s="74">
        <v>0</v>
      </c>
      <c r="K1356" s="151">
        <v>0</v>
      </c>
      <c r="L1356" s="203">
        <v>0</v>
      </c>
      <c r="M1356" s="153"/>
    </row>
    <row r="1357" spans="1:13" ht="75">
      <c r="A1357" s="36" t="s">
        <v>1568</v>
      </c>
      <c r="B1357" s="21" t="s">
        <v>252</v>
      </c>
      <c r="C1357" s="74">
        <v>0</v>
      </c>
      <c r="D1357" s="74">
        <v>0</v>
      </c>
      <c r="E1357" s="74">
        <v>18300</v>
      </c>
      <c r="F1357" s="74">
        <v>4500</v>
      </c>
      <c r="G1357" s="74">
        <v>98300</v>
      </c>
      <c r="H1357" s="74">
        <v>0</v>
      </c>
      <c r="I1357" s="74">
        <v>116600</v>
      </c>
      <c r="J1357" s="74">
        <v>4500</v>
      </c>
      <c r="K1357" s="151">
        <v>0</v>
      </c>
      <c r="L1357" s="203">
        <v>0</v>
      </c>
      <c r="M1357" s="153"/>
    </row>
    <row r="1358" spans="1:13" ht="45">
      <c r="A1358" s="36" t="s">
        <v>780</v>
      </c>
      <c r="B1358" s="21" t="s">
        <v>1563</v>
      </c>
      <c r="C1358" s="74">
        <v>0</v>
      </c>
      <c r="D1358" s="74">
        <v>0</v>
      </c>
      <c r="E1358" s="74">
        <v>6500</v>
      </c>
      <c r="F1358" s="74">
        <v>0</v>
      </c>
      <c r="G1358" s="74">
        <v>23800</v>
      </c>
      <c r="H1358" s="74">
        <v>0</v>
      </c>
      <c r="I1358" s="74">
        <v>30300</v>
      </c>
      <c r="J1358" s="74">
        <v>0</v>
      </c>
      <c r="K1358" s="151">
        <v>0</v>
      </c>
      <c r="L1358" s="203">
        <v>0</v>
      </c>
      <c r="M1358" s="153"/>
    </row>
    <row r="1359" spans="1:13" ht="60">
      <c r="A1359" s="36" t="s">
        <v>782</v>
      </c>
      <c r="B1359" s="21" t="s">
        <v>1565</v>
      </c>
      <c r="C1359" s="74">
        <v>0</v>
      </c>
      <c r="D1359" s="74">
        <v>0</v>
      </c>
      <c r="E1359" s="74">
        <v>16600</v>
      </c>
      <c r="F1359" s="74">
        <v>574</v>
      </c>
      <c r="G1359" s="74">
        <v>75700</v>
      </c>
      <c r="H1359" s="74">
        <v>0</v>
      </c>
      <c r="I1359" s="74">
        <v>92300</v>
      </c>
      <c r="J1359" s="74">
        <v>574</v>
      </c>
      <c r="K1359" s="151">
        <v>574</v>
      </c>
      <c r="L1359" s="203">
        <v>0</v>
      </c>
      <c r="M1359" s="153" t="s">
        <v>253</v>
      </c>
    </row>
    <row r="1360" spans="1:13" ht="60">
      <c r="A1360" s="36" t="s">
        <v>783</v>
      </c>
      <c r="B1360" s="21" t="s">
        <v>1567</v>
      </c>
      <c r="C1360" s="74">
        <v>0</v>
      </c>
      <c r="D1360" s="74">
        <v>0</v>
      </c>
      <c r="E1360" s="74">
        <v>157000</v>
      </c>
      <c r="F1360" s="74">
        <v>0</v>
      </c>
      <c r="G1360" s="74">
        <v>4705000</v>
      </c>
      <c r="H1360" s="74">
        <v>192087</v>
      </c>
      <c r="I1360" s="74">
        <v>4862000</v>
      </c>
      <c r="J1360" s="74">
        <v>192087</v>
      </c>
      <c r="K1360" s="151">
        <v>81233</v>
      </c>
      <c r="L1360" s="203">
        <v>0.75</v>
      </c>
      <c r="M1360" s="153" t="s">
        <v>785</v>
      </c>
    </row>
    <row r="1361" spans="1:13" ht="45">
      <c r="A1361" s="36" t="s">
        <v>784</v>
      </c>
      <c r="B1361" s="21" t="s">
        <v>1569</v>
      </c>
      <c r="C1361" s="74">
        <v>0</v>
      </c>
      <c r="D1361" s="74">
        <v>0</v>
      </c>
      <c r="E1361" s="74">
        <v>0</v>
      </c>
      <c r="F1361" s="74">
        <v>0</v>
      </c>
      <c r="G1361" s="74">
        <v>75310500</v>
      </c>
      <c r="H1361" s="74">
        <v>5647819.88</v>
      </c>
      <c r="I1361" s="74">
        <v>75310500</v>
      </c>
      <c r="J1361" s="74">
        <v>5647819.88</v>
      </c>
      <c r="K1361" s="151">
        <v>5647819.9</v>
      </c>
      <c r="L1361" s="203">
        <v>0</v>
      </c>
      <c r="M1361" s="153" t="s">
        <v>254</v>
      </c>
    </row>
    <row r="1362" spans="1:13" s="95" customFormat="1" ht="14.25">
      <c r="A1362" s="35" t="s">
        <v>1345</v>
      </c>
      <c r="B1362" s="5" t="s">
        <v>1346</v>
      </c>
      <c r="C1362" s="12">
        <v>0</v>
      </c>
      <c r="D1362" s="12">
        <v>0</v>
      </c>
      <c r="E1362" s="12">
        <v>0</v>
      </c>
      <c r="F1362" s="12">
        <v>0</v>
      </c>
      <c r="G1362" s="12">
        <v>0</v>
      </c>
      <c r="H1362" s="12">
        <v>0</v>
      </c>
      <c r="I1362" s="12">
        <v>0</v>
      </c>
      <c r="J1362" s="12">
        <v>0</v>
      </c>
      <c r="K1362" s="129">
        <v>0</v>
      </c>
      <c r="L1362" s="202">
        <v>0</v>
      </c>
      <c r="M1362" s="154"/>
    </row>
    <row r="1363" spans="1:13" s="95" customFormat="1" ht="14.25">
      <c r="A1363" s="35"/>
      <c r="B1363" s="5" t="s">
        <v>1387</v>
      </c>
      <c r="C1363" s="12" t="s">
        <v>255</v>
      </c>
      <c r="D1363" s="12" t="s">
        <v>255</v>
      </c>
      <c r="E1363" s="12" t="s">
        <v>255</v>
      </c>
      <c r="F1363" s="12" t="s">
        <v>255</v>
      </c>
      <c r="G1363" s="12" t="s">
        <v>255</v>
      </c>
      <c r="H1363" s="12" t="s">
        <v>255</v>
      </c>
      <c r="I1363" s="12" t="s">
        <v>255</v>
      </c>
      <c r="J1363" s="12" t="s">
        <v>255</v>
      </c>
      <c r="K1363" s="129" t="s">
        <v>255</v>
      </c>
      <c r="L1363" s="202" t="s">
        <v>255</v>
      </c>
      <c r="M1363" s="154"/>
    </row>
    <row r="1364" spans="1:13" ht="30">
      <c r="A1364" s="36" t="s">
        <v>1486</v>
      </c>
      <c r="B1364" s="21" t="s">
        <v>256</v>
      </c>
      <c r="C1364" s="74"/>
      <c r="D1364" s="74"/>
      <c r="E1364" s="74"/>
      <c r="F1364" s="74"/>
      <c r="G1364" s="74"/>
      <c r="H1364" s="74"/>
      <c r="I1364" s="74"/>
      <c r="J1364" s="74"/>
      <c r="K1364" s="151"/>
      <c r="L1364" s="203"/>
      <c r="M1364" s="153"/>
    </row>
    <row r="1365" spans="1:13" ht="30">
      <c r="A1365" s="36" t="s">
        <v>1487</v>
      </c>
      <c r="B1365" s="21" t="s">
        <v>256</v>
      </c>
      <c r="C1365" s="74"/>
      <c r="D1365" s="74"/>
      <c r="E1365" s="74"/>
      <c r="F1365" s="74"/>
      <c r="G1365" s="74"/>
      <c r="H1365" s="74"/>
      <c r="I1365" s="74"/>
      <c r="J1365" s="74"/>
      <c r="K1365" s="151"/>
      <c r="L1365" s="203"/>
      <c r="M1365" s="153"/>
    </row>
    <row r="1366" spans="1:13" ht="15">
      <c r="A1366" s="36"/>
      <c r="B1366" s="72"/>
      <c r="C1366" s="24"/>
      <c r="D1366" s="24"/>
      <c r="E1366" s="24"/>
      <c r="F1366" s="24"/>
      <c r="G1366" s="24"/>
      <c r="H1366" s="24"/>
      <c r="I1366" s="24"/>
      <c r="J1366" s="24"/>
      <c r="K1366" s="13"/>
      <c r="L1366" s="86"/>
      <c r="M1366" s="26"/>
    </row>
    <row r="1367" spans="1:13" ht="56.25">
      <c r="A1367" s="36"/>
      <c r="B1367" s="23" t="s">
        <v>1421</v>
      </c>
      <c r="C1367" s="24"/>
      <c r="D1367" s="24"/>
      <c r="E1367" s="24"/>
      <c r="F1367" s="24"/>
      <c r="G1367" s="24"/>
      <c r="H1367" s="24"/>
      <c r="I1367" s="24"/>
      <c r="J1367" s="24"/>
      <c r="K1367" s="13"/>
      <c r="L1367" s="86"/>
      <c r="M1367" s="26"/>
    </row>
    <row r="1368" spans="1:13" ht="15">
      <c r="A1368" s="35" t="s">
        <v>1340</v>
      </c>
      <c r="B1368" s="5" t="s">
        <v>1461</v>
      </c>
      <c r="C1368" s="12">
        <f aca="true" t="shared" si="65" ref="C1368:K1368">SUM(C1370+C1375)</f>
        <v>0</v>
      </c>
      <c r="D1368" s="12">
        <f t="shared" si="65"/>
        <v>0</v>
      </c>
      <c r="E1368" s="12">
        <f t="shared" si="65"/>
        <v>0</v>
      </c>
      <c r="F1368" s="12">
        <f t="shared" si="65"/>
        <v>0</v>
      </c>
      <c r="G1368" s="12">
        <f t="shared" si="65"/>
        <v>0</v>
      </c>
      <c r="H1368" s="12">
        <f t="shared" si="65"/>
        <v>0</v>
      </c>
      <c r="I1368" s="12">
        <f t="shared" si="65"/>
        <v>0</v>
      </c>
      <c r="J1368" s="12">
        <f t="shared" si="65"/>
        <v>0</v>
      </c>
      <c r="K1368" s="12">
        <f t="shared" si="65"/>
        <v>0</v>
      </c>
      <c r="L1368" s="86"/>
      <c r="M1368" s="56"/>
    </row>
    <row r="1369" spans="1:13" ht="15">
      <c r="A1369" s="36"/>
      <c r="B1369" s="21" t="s">
        <v>1342</v>
      </c>
      <c r="C1369" s="74"/>
      <c r="D1369" s="74"/>
      <c r="E1369" s="74"/>
      <c r="F1369" s="74"/>
      <c r="G1369" s="74"/>
      <c r="H1369" s="74"/>
      <c r="I1369" s="74"/>
      <c r="J1369" s="13"/>
      <c r="K1369" s="13"/>
      <c r="L1369" s="86"/>
      <c r="M1369" s="56"/>
    </row>
    <row r="1370" spans="1:13" ht="15">
      <c r="A1370" s="35" t="s">
        <v>1343</v>
      </c>
      <c r="B1370" s="5" t="s">
        <v>1482</v>
      </c>
      <c r="C1370" s="12">
        <f aca="true" t="shared" si="66" ref="C1370:I1370">SUM(C1372:C1372)</f>
        <v>0</v>
      </c>
      <c r="D1370" s="12">
        <f t="shared" si="66"/>
        <v>0</v>
      </c>
      <c r="E1370" s="12">
        <f t="shared" si="66"/>
        <v>0</v>
      </c>
      <c r="F1370" s="12">
        <f t="shared" si="66"/>
        <v>0</v>
      </c>
      <c r="G1370" s="12">
        <f t="shared" si="66"/>
        <v>0</v>
      </c>
      <c r="H1370" s="12">
        <f t="shared" si="66"/>
        <v>0</v>
      </c>
      <c r="I1370" s="12">
        <f t="shared" si="66"/>
        <v>0</v>
      </c>
      <c r="J1370" s="12">
        <f>SUM(D1370+F1370+H1370)</f>
        <v>0</v>
      </c>
      <c r="K1370" s="12">
        <f>SUM(K1372:K1372)</f>
        <v>0</v>
      </c>
      <c r="L1370" s="86"/>
      <c r="M1370" s="56"/>
    </row>
    <row r="1371" spans="1:13" ht="15">
      <c r="A1371" s="35"/>
      <c r="B1371" s="21" t="s">
        <v>1458</v>
      </c>
      <c r="C1371" s="71"/>
      <c r="D1371" s="71"/>
      <c r="E1371" s="71"/>
      <c r="F1371" s="71"/>
      <c r="G1371" s="71"/>
      <c r="H1371" s="71"/>
      <c r="I1371" s="71"/>
      <c r="J1371" s="159"/>
      <c r="K1371" s="159"/>
      <c r="L1371" s="86"/>
      <c r="M1371" s="56"/>
    </row>
    <row r="1372" spans="1:13" ht="60.75" thickBot="1">
      <c r="A1372" s="37" t="s">
        <v>1362</v>
      </c>
      <c r="B1372" s="27" t="s">
        <v>1420</v>
      </c>
      <c r="C1372" s="28">
        <v>0</v>
      </c>
      <c r="D1372" s="29">
        <v>0</v>
      </c>
      <c r="E1372" s="29">
        <v>0</v>
      </c>
      <c r="F1372" s="29">
        <v>0</v>
      </c>
      <c r="G1372" s="29">
        <v>0</v>
      </c>
      <c r="H1372" s="29">
        <v>0</v>
      </c>
      <c r="I1372" s="28">
        <v>0</v>
      </c>
      <c r="J1372" s="29">
        <f>D1372+F1372+H1372</f>
        <v>0</v>
      </c>
      <c r="K1372" s="30">
        <f>J1372</f>
        <v>0</v>
      </c>
      <c r="L1372" s="205">
        <f>D1372/(60638.38135+50558800)</f>
        <v>0</v>
      </c>
      <c r="M1372" s="31"/>
    </row>
    <row r="1373" spans="1:13" ht="15.75" thickTop="1">
      <c r="A1373" s="217"/>
      <c r="B1373" s="10"/>
      <c r="C1373" s="14"/>
      <c r="D1373" s="14"/>
      <c r="E1373" s="14"/>
      <c r="F1373" s="14"/>
      <c r="G1373" s="14"/>
      <c r="H1373" s="14"/>
      <c r="I1373" s="14"/>
      <c r="J1373" s="14"/>
      <c r="K1373" s="15"/>
      <c r="L1373" s="206"/>
      <c r="M1373" s="18"/>
    </row>
    <row r="1374" spans="1:13" ht="15">
      <c r="A1374" s="217"/>
      <c r="B1374" s="10"/>
      <c r="C1374" s="14"/>
      <c r="D1374" s="14"/>
      <c r="E1374" s="14"/>
      <c r="F1374" s="14"/>
      <c r="G1374" s="14"/>
      <c r="H1374" s="14"/>
      <c r="I1374" s="14"/>
      <c r="J1374" s="14"/>
      <c r="K1374" s="15"/>
      <c r="L1374" s="206"/>
      <c r="M1374" s="18"/>
    </row>
    <row r="1375" spans="1:13" ht="15">
      <c r="A1375" s="217"/>
      <c r="B1375" s="10"/>
      <c r="C1375" s="14"/>
      <c r="D1375" s="14"/>
      <c r="E1375" s="14"/>
      <c r="F1375" s="14"/>
      <c r="G1375" s="14"/>
      <c r="H1375" s="14"/>
      <c r="I1375" s="14"/>
      <c r="J1375" s="14"/>
      <c r="K1375" s="15"/>
      <c r="L1375" s="206"/>
      <c r="M1375" s="18"/>
    </row>
    <row r="1376" spans="1:13" ht="15">
      <c r="A1376" s="217"/>
      <c r="B1376" s="10"/>
      <c r="C1376" s="14"/>
      <c r="D1376" s="14"/>
      <c r="E1376" s="14"/>
      <c r="F1376" s="14"/>
      <c r="G1376" s="14"/>
      <c r="H1376" s="14"/>
      <c r="I1376" s="14"/>
      <c r="J1376" s="14"/>
      <c r="K1376" s="15"/>
      <c r="L1376" s="206"/>
      <c r="M1376" s="18"/>
    </row>
    <row r="1377" spans="1:13" ht="15" customHeight="1">
      <c r="A1377" s="259"/>
      <c r="B1377" s="259"/>
      <c r="C1377" s="259"/>
      <c r="D1377" s="259"/>
      <c r="E1377" s="259"/>
      <c r="F1377" s="182"/>
      <c r="G1377" s="183"/>
      <c r="H1377" s="183"/>
      <c r="I1377" s="183"/>
      <c r="J1377" s="260" t="s">
        <v>763</v>
      </c>
      <c r="K1377" s="260"/>
      <c r="L1377" s="260"/>
      <c r="M1377" s="260"/>
    </row>
    <row r="1378" spans="1:13" ht="15">
      <c r="A1378" s="259"/>
      <c r="B1378" s="259"/>
      <c r="C1378" s="259"/>
      <c r="D1378" s="259"/>
      <c r="E1378" s="259"/>
      <c r="F1378" s="183"/>
      <c r="G1378" s="183"/>
      <c r="H1378" s="183"/>
      <c r="I1378" s="183"/>
      <c r="J1378" s="260"/>
      <c r="K1378" s="260"/>
      <c r="L1378" s="260"/>
      <c r="M1378" s="260"/>
    </row>
    <row r="1379" spans="1:13" ht="15">
      <c r="A1379" s="221"/>
      <c r="B1379" s="11"/>
      <c r="C1379" s="182"/>
      <c r="D1379" s="182"/>
      <c r="E1379" s="182"/>
      <c r="F1379" s="182"/>
      <c r="G1379" s="182"/>
      <c r="H1379" s="182"/>
      <c r="I1379" s="182"/>
      <c r="J1379" s="182"/>
      <c r="K1379" s="182"/>
      <c r="L1379" s="206"/>
      <c r="M1379" s="57"/>
    </row>
    <row r="1380" spans="1:13" ht="15">
      <c r="A1380" s="221"/>
      <c r="B1380" s="11"/>
      <c r="C1380" s="182"/>
      <c r="D1380" s="182"/>
      <c r="E1380" s="182"/>
      <c r="F1380" s="182"/>
      <c r="G1380" s="182"/>
      <c r="H1380" s="182"/>
      <c r="I1380" s="182"/>
      <c r="J1380" s="182"/>
      <c r="K1380" s="182"/>
      <c r="L1380" s="206"/>
      <c r="M1380" s="57"/>
    </row>
  </sheetData>
  <sheetProtection/>
  <mergeCells count="55">
    <mergeCell ref="L5:L7"/>
    <mergeCell ref="I5:K5"/>
    <mergeCell ref="A1377:E1378"/>
    <mergeCell ref="J1377:M1378"/>
    <mergeCell ref="M5:M7"/>
    <mergeCell ref="C6:D6"/>
    <mergeCell ref="E6:F6"/>
    <mergeCell ref="G6:H6"/>
    <mergeCell ref="I6:J6"/>
    <mergeCell ref="A20:A21"/>
    <mergeCell ref="K20:K21"/>
    <mergeCell ref="L20:L21"/>
    <mergeCell ref="M20:M21"/>
    <mergeCell ref="B2:K2"/>
    <mergeCell ref="A3:L3"/>
    <mergeCell ref="A4:L4"/>
    <mergeCell ref="A5:A7"/>
    <mergeCell ref="B5:B7"/>
    <mergeCell ref="C5:H5"/>
    <mergeCell ref="K6:K7"/>
    <mergeCell ref="H20:H21"/>
    <mergeCell ref="I20:I21"/>
    <mergeCell ref="E20:E21"/>
    <mergeCell ref="F20:F21"/>
    <mergeCell ref="E23:E24"/>
    <mergeCell ref="F23:F24"/>
    <mergeCell ref="H23:H24"/>
    <mergeCell ref="I23:I24"/>
    <mergeCell ref="K23:K24"/>
    <mergeCell ref="L23:L24"/>
    <mergeCell ref="M23:M24"/>
    <mergeCell ref="A26:A27"/>
    <mergeCell ref="E26:E27"/>
    <mergeCell ref="F26:F27"/>
    <mergeCell ref="H26:H27"/>
    <mergeCell ref="I26:I27"/>
    <mergeCell ref="K26:K27"/>
    <mergeCell ref="A23:A24"/>
    <mergeCell ref="L26:L27"/>
    <mergeCell ref="M26:M27"/>
    <mergeCell ref="A28:A29"/>
    <mergeCell ref="E28:E29"/>
    <mergeCell ref="F28:F29"/>
    <mergeCell ref="H28:H29"/>
    <mergeCell ref="I28:I29"/>
    <mergeCell ref="K28:K29"/>
    <mergeCell ref="L28:L29"/>
    <mergeCell ref="M28:M29"/>
    <mergeCell ref="M30:M31"/>
    <mergeCell ref="A30:A31"/>
    <mergeCell ref="E30:E31"/>
    <mergeCell ref="H30:H31"/>
    <mergeCell ref="I30:I31"/>
    <mergeCell ref="K30:K31"/>
    <mergeCell ref="L30:L31"/>
  </mergeCells>
  <printOptions horizontalCentered="1"/>
  <pageMargins left="0.7086614173228347" right="0.7086614173228347" top="0.7480314960629921" bottom="0.7480314960629921" header="0.31496062992125984" footer="0.31496062992125984"/>
  <pageSetup firstPageNumber="84" useFirstPageNumber="1" fitToHeight="200" fitToWidth="1" horizontalDpi="600" verticalDpi="600" orientation="landscape" paperSize="9" scale="53" r:id="rId2"/>
  <headerFooter alignWithMargins="0">
    <oddFooter>&amp;C&amp;P</oddFooter>
  </headerFooter>
  <rowBreaks count="5" manualBreakCount="5">
    <brk id="27" max="255" man="1"/>
    <brk id="53" max="255" man="1"/>
    <brk id="1085" max="255" man="1"/>
    <brk id="1205" max="12" man="1"/>
    <brk id="123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28" sqref="C28"/>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Савельева Л. Б.</cp:lastModifiedBy>
  <cp:lastPrinted>2011-02-01T07:58:02Z</cp:lastPrinted>
  <dcterms:created xsi:type="dcterms:W3CDTF">1996-10-08T23:32:33Z</dcterms:created>
  <dcterms:modified xsi:type="dcterms:W3CDTF">2011-02-18T07:59:25Z</dcterms:modified>
  <cp:category/>
  <cp:version/>
  <cp:contentType/>
  <cp:contentStatus/>
</cp:coreProperties>
</file>