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480" windowHeight="10092" activeTab="0"/>
  </bookViews>
  <sheets>
    <sheet name="4-НИОКР-год" sheetId="1" r:id="rId1"/>
  </sheets>
  <definedNames>
    <definedName name="_xlnm.Print_Titles" localSheetId="0">'4-НИОКР-год'!$15:$15</definedName>
  </definedNames>
  <calcPr fullCalcOnLoad="1"/>
</workbook>
</file>

<file path=xl/sharedStrings.xml><?xml version="1.0" encoding="utf-8"?>
<sst xmlns="http://schemas.openxmlformats.org/spreadsheetml/2006/main" count="1394" uniqueCount="901">
  <si>
    <r>
      <t xml:space="preserve">2.01.003-08 от 05.05.2008 Обоснование потребности в судах для ликвидации аварийных разливов нефти в море, судах аварийно-спасательного флота, а также вспомогательных судах для обеспечения деятельности специализированного аварийно-спасательного флота (этап 2 - Раздел БТС-2).       Исполнимтель: ООО "Мобиком" Регистрационный номер Роснауки
13287.7815001520.08.1.005.1 от 22.05.2008   </t>
    </r>
    <r>
      <rPr>
        <i/>
        <sz val="10"/>
        <rFont val="Times New Roman"/>
        <family val="1"/>
      </rPr>
      <t>НИОКР гражданского назначения</t>
    </r>
  </si>
  <si>
    <r>
      <t xml:space="preserve">2.01.001-08 от 24.04.2008 Развитие интегрированной региональной системы безопасности мореплавания Дальневосточного бассейна (третий этап). Исполнитель: ОАО "Норфес"                 Регистрационный номер Роснауки
13287.2540095811.08.1.003.5 от 22.05.2008   </t>
    </r>
    <r>
      <rPr>
        <i/>
        <sz val="10"/>
        <rFont val="Times New Roman"/>
        <family val="1"/>
      </rPr>
      <t>НИОКР гражданского назначения</t>
    </r>
  </si>
  <si>
    <r>
      <t xml:space="preserve">2.01.004-08 от 04.07.2008 Разработка комплексных мер по развитию ГМССБ, внедрению системы дальней идентификации и контроля местоположения судов (СДИ) в соответствии с Конвенцией СОЛАС, поэтапное внедрение Центра сбора данных (ЦСД). Развитие информационной системы государственного портового контроля (второй этап). Исполнитель: ФГУП "Морсвязьсптник"            </t>
    </r>
    <r>
      <rPr>
        <i/>
        <sz val="10"/>
        <rFont val="Times New Roman"/>
        <family val="1"/>
      </rPr>
      <t>НИОКР гражданского назначения</t>
    </r>
  </si>
  <si>
    <r>
      <t xml:space="preserve">2.01.005-08 от 04.07.2008 Разработка перспективных направлений создания и развития региональных систем безопасности мореплавания, основанных на интеграции систем управления движением судов (СУДС), глобальных навигационных спутниковых систем (ГНСС), автоматических идентификационных систем (АИС), систем судовых сообщений (ССС) и средств радиосвязи на морских путях и подходах к портам Российской Федерации Северного и Южного регионов (второй этап). Исполнитель: ФГУП "Морсвязьсптник"              </t>
    </r>
    <r>
      <rPr>
        <i/>
        <sz val="10"/>
        <rFont val="Times New Roman"/>
        <family val="1"/>
      </rPr>
      <t>НИОКР гражданского назначения</t>
    </r>
  </si>
  <si>
    <t xml:space="preserve"> Создание баз данных и исследование технических, экономических, правовых и других аспектов развития рынка транспортных услуг и реализации транзитного потенциала </t>
  </si>
  <si>
    <t>Предпроектные исследования   по обоснованию инвестиционных и инновационных проектов в области  развития транспортной инфраструктуры и механизмов  их реализации</t>
  </si>
  <si>
    <t>ОДМ. Рекомендации по определению оптимальных сроков ограничения осевых нагрузок на дорогах Российской Федерации,                                                            граданского назначения,                                                             (от 15.06.2006 № ОПО-47/256, 2008) ФГУП "РосдорНИИ"                                           № 13285.7712006319.07.1.012.3                                             от 04.07.2007</t>
  </si>
  <si>
    <t>4.14.2</t>
  </si>
  <si>
    <t>Разработка рекомендаций по методикам испытаний геосинтетических материалов, в зависимости от области их применения в дорожной отрасли,                                                       (от 10.10.2008 № УД 47/170)       ООО «Мегатех Инжини-ринг»            №  13285.7806342860.08.1.003.3                                  от 27.11.2008</t>
  </si>
  <si>
    <t xml:space="preserve">№ 3/34 
от 25.08.2008
</t>
  </si>
  <si>
    <t>4.14.3</t>
  </si>
  <si>
    <t>Исследование эффективности неразрушающих методов контроля качества уплотнения асфальтобетонного покрытия с разработкой рекомендаций,                                                       (№ УД 47/189 от  24.10.2008)       ООО «Строительная лаборатория»                          №  13285.7020028399.08.1.001.6                                  от 27.11.2008</t>
  </si>
  <si>
    <t xml:space="preserve">№ 3/35 
от 25.08.2008
</t>
  </si>
  <si>
    <t>4.14.4</t>
  </si>
  <si>
    <t>Разработка метода определения показателя теплостойкости  ПБВ и асфальтовяжущих в полимерасфальтобетонных смесях,                                                       (№ УД 47/168 от 10.10.2008)       ОАО «СоюздорНИИ»                                               №  13285.5001055354.08.1.010.3                                 от 27.11.2008</t>
  </si>
  <si>
    <t>Разработка нормативно-методического и организационного обеспечения деятельности Федерального агентства воздушного транспорта. Государственный контракт № ГК-145 от  20.11.2008. Исполнитель - ЗАО "АКГ "РБС".</t>
  </si>
  <si>
    <t>Формирование научных подходов к совершенствованию нормативного правового регулирования аспектов классификации автомобильных дорог. Государственный контракт № 102-02.01-2. Исполнитель: ООО «Центр-консалтинг»</t>
  </si>
  <si>
    <t>Предложения по совершенствованию нормативных правовых актов по вопросам классификации автомобильных дорог, включая аналитические материалы по проекту нормативных правовых актов Правительства Российской Федерации  о внесении изменений в постановление Правительства Российской Федерации от 24 декабря 1991 г. № 61 «О классификации автомобильных дорог в Российской Федерации» и о порядке отнесения автомобильных дорог к категориям (первой, второй, третьей, четвертой, пятой)</t>
  </si>
  <si>
    <t>Научные исследования инфраструктуры железнодорожного транспорта: научные подходы к разделению регулируемых тарифов по технологическим составляющим и получателям услуг. Государственный контракт № 103-02.01-1. Исполнитель: ООО «ЦПИОТ»</t>
  </si>
  <si>
    <t>12.11.2008 - 05.12.2008</t>
  </si>
  <si>
    <t>Новые решения по выделению в тарифах составляющей по услугам локомотивной тяги на основе анализа фактического использования механизмов тарифного регулирования в 2004-2007 годах и его влияния на соблюдение баланса интересов владельца инфраструктуры и потребителей услуг по грузовым перевозкам. Методика применения данных решений</t>
  </si>
  <si>
    <t>Научное исследование проблем правового регулирования безопасности мореплавания c учетом требований Федерального закона от 08 ноября 2007г. № 261-ФЗ «О морских портах в Российской Федерации и о внесении изменений в отдельные законодательные акты Российской Федерации». Государственный контракт № 104-02.01-1. Исполнитель: ООО «Юнилекс-Профи»</t>
  </si>
  <si>
    <t>22.11.2008 - 01.09.2009</t>
  </si>
  <si>
    <t>Научно-обоснованные предложения по принятию нормативных правовых актов Российской Федерации, направленных на реализацию Федерального закона от 08 ноября 2007 г. № 261-ФЗ «О морских портах в Российской Федерации и о внесении изменений в отдельные законодательные акты Российской Федерации» в части обеспечения безопасности мореплавания</t>
  </si>
  <si>
    <t>Разработка механизмов обеспечения финансовой устоичивости деятельности воздушного транспорта России, включая инструменты мониторинга деятельности авиаперевозчиков и других участников отрасли. Государственный контракт №ГКС-168/08 от 29.12.2008. Исполнитель - ФГОУ ВПО "СПб ГУГА"</t>
  </si>
  <si>
    <t>Создание законодательно закрепленных механизмов обеспечения Росавиации инструментами оперативного получения информации о финансовом состоянии авиаперевозчиков, аэропортов и других участников отрасли.                            Создание в отрасли системы статистического наблюдения позволяющего обеспечить мониторинг финансового состояния участников отрасли, предупреждать банкротства (на основе утвержденной отраслевой методики)</t>
  </si>
  <si>
    <t xml:space="preserve">Разработка методики назначения межремонтных сроков искусственных покрытий капитального типа для гражданских аэродромов. 
Государственный контракт №ГКС-155/08 от 12.12.2008. 
Исполнитель - ФГУП ГПИ и НИИ ГА "Аэропроект"
</t>
  </si>
  <si>
    <t>Прогнозные показатели развития морского и внутреннего водного транспорта России. Формирование и систематизация круга респондентов с целью выработки методологических подходов к определению системы показателей деятельности предприятий и организаций в сфере морского и речного транспорта.                      Мониторинг применения портовых сборов и плат в морских портах и разработка предложений по платности и организации мониторинга платности за использование инфраструктуры внутренних водных путей.</t>
  </si>
  <si>
    <t>Оценка эффективности хода реализации федеральной целевой программы «Модернизация транспортной системы России (2002-2010 годы)» за 2008 год с анализом условий достижения целевых и ресурсных показателей и рекомендациями о возможности ее завершения в 2009 году.                                                                                      Предложения по внесению изменений в федеральную целевую программу «Модернизация транспортной системы России (2002-2010 годы)», утвержденную постановлением Правительства Российской Федерации от 05 декабря 2001 г. № 848 (с последующими изменениями), включая изменения в головной том программы, подпрограммы «Железнодорожный транспорт» «Автомобильные дороги», «Гражданская авиация», «Морской транспорт», «Внутренние водные пути» «Развитие экспорта транспортных услуг», для завершения ее реализации в 2009 году.</t>
  </si>
  <si>
    <t>Расходы общепрограммнорго характера</t>
  </si>
  <si>
    <t>Разработка концепции развития дорожно-транспортного комплекса Московского региона. Государственный контракт № 78/74-02-2007. Исполнитель: ЗАО НИПИ ТРТИ</t>
  </si>
  <si>
    <t>ИТОГО по  расходам  общепрограммного характера</t>
  </si>
  <si>
    <t>Объем финансирования НИОКР по ФЦП, всего</t>
  </si>
  <si>
    <r>
      <t>Фильтры тканевые с осадительной камерой производительностью 20 тыс. м</t>
    </r>
    <r>
      <rPr>
        <vertAlign val="superscript"/>
        <sz val="10"/>
        <rFont val="Times New Roman"/>
        <family val="1"/>
      </rPr>
      <t>3</t>
    </r>
    <r>
      <rPr>
        <sz val="10"/>
        <rFont val="Times New Roman"/>
        <family val="1"/>
      </rPr>
      <t xml:space="preserve">/ч,                                                          гражданского назначения,                                                                   (от 09.09.2002 № ПО-12/499-1; Д/с от 06.09.2004 № ОПО-12/347, 2007) ОАО "САСТА"                                                                                      </t>
    </r>
  </si>
  <si>
    <t>*) - Графы 8, 9, 10 формы не заполнены, поскольку работы, выполняемые в рамках реализации Плана НИОКР, не являются нематериальными активами и объектами учета единого реестра результатов научно-технической деятельности. Завершенные разработки относятся к результатам, полученным в ходе выполнения государственных контрактов для иных целей – обеспечение нужд Заказчика, включая нормативно-правовую деятельность, создание фундаментального задела, и подлежат только регистрации в Базе данных государственных контрактов без регистрации в едином реестре объектов учета.   **- в соответствии с лимитами бюджетных ассигнований на 2008 год, доведенными казначейским уведомлением от 29.12.2008 № 108/080. При этом годовой объем финансирования, предусмотренный заключенными контрактами (151940,3 тыс. рублей), окозался больше доведенных лимитов на сумму остатков средств по не выполненным или не принятым работам (этапам), планировавшимся к завершению в 2008 году.</t>
  </si>
  <si>
    <t>предусмотрено 
на 2008 г.,
в том числе:</t>
  </si>
  <si>
    <t>фактические расходы за 
2008 г., 
в том числе:</t>
  </si>
  <si>
    <t>Руководитель                                                                                                                                    государственного заказчика __________________ (ФИО)</t>
  </si>
  <si>
    <t>Исполнитель: _________________________(ФИО)                                                                                                     Телефон:______________; E-mail:_________________</t>
  </si>
  <si>
    <t xml:space="preserve">Обоснование необходимости гидрографического оснащения резервного фарватера для выхода судов «река-море» из дельты реки Лены в море Лаптевых.
Прогноз необходимости реконструкции и строительства новых грузовых и пассажирских терминалов, определение типов и месторасположение речных переправ в районе г.Якутск в период до ввода совмещенного моста.
Обоснование целесообразности предлагаемых мероприятий. Оценка размера капитальных вложений для водного транспорта, осуществляющего свою деятельность на территории Республики Саха (Якутия).  
</t>
  </si>
  <si>
    <r>
      <t xml:space="preserve">4.01.011-08 от 23.06.2008 Разработка научно-обоснованных предложений по совершенствованию процессов эксплуатации водного транспорта в условиях конкуренции. Исполнитель: "ФГОУ ВПО СПГУВК"    Регистрационный номер Роснауки
13287.7805029012.08.1.008.9 от 01.08.2008                    </t>
    </r>
    <r>
      <rPr>
        <i/>
        <sz val="10"/>
        <rFont val="Times New Roman"/>
        <family val="1"/>
      </rPr>
      <t>НИОКР гражданского назначения</t>
    </r>
  </si>
  <si>
    <t>Модели и алгоритмы совершенствования  процессов эксплуатации водного транспорта в условиях конкуренции на базе современных информационных технологий, математических методов оптимизации, исследования операций и процедур оценки бизнеса</t>
  </si>
  <si>
    <t xml:space="preserve">Проект подпрограммы «Внутренний водный транспорт» федеральной целевой программы «Развитие транспортной системы России (2010-2015 годы)».
Корректировка проекта подпрограммы «Внутренний водный транспорт» федеральной целевой программы «Развитие транспортной системы России (2010-2015 годы)» в соответствии с замечаниями заинтересованных органах государственной власти, оформление проекта федеральной целевой программы (раздел «Внутренний водный транспорт») в соответствии с требованиями, предъявляемыми к ее содержанию.
</t>
  </si>
  <si>
    <t xml:space="preserve">Пояснительная записка с технико-экономическим обоснованием создания системы сил и средств ЛРН на базе Волго-Балтийского, Азово-Донского и Волго-Донского ГБУВПиС.
Пояснительная записка с прогнозированием наиболее вероятных масс и мест разливов.
Альбом “Формы и размеры нефтяных пятен на рубежах локализации”.
Карта “Схема водных путей бассейнового управления водных путей с указанием источников разливов, рубежей локализации и опорных пунктов ЛРН”.
Методика определения коэффициентов участия в системе ЛРН судоходных компаний, перевозящих нефтегрузы.
Табель технического оснащения опорных пунктов средствами ЛРН с оценкой стоимости оборудования; табель обслуживания персонала опорных пунктов ЛРН.
Альбом оборудования для локализации и ликвидации разливов нефти в границах бассейнового управления пути.
</t>
  </si>
  <si>
    <t xml:space="preserve">Комплексные  предложения по совершенствованию  сетей технологической  связи и управления  ими в Амурском  бассейне.
Комплексные  предложения по совершенствованию  сетей технологической  связи и управления  ими в Обь - Иртышском  бассейне. Доработка ТЭО (проекта) реконструкции системы технологической связи Ленского бассейна в части его верхнего участка.
Системные и аппаратурные проектно-технические решения по созданию системы мониторинга судов технического флота на основе спутниковых навигационных и связных технологий, рекомендаций по их реализации для каждого бассейна ВВП и экспериментальная проверка принятых решений. 
Проект рекомендаций по проведению научно-технического сопровождения реконструкции и развития КСЭ ВВТ.
</t>
  </si>
  <si>
    <t xml:space="preserve">Комплекс программ и методик испытаний дополнительного навигационного оборудования.
Комплекс программ и методик испытаний судового радиосвязного оборудования.
Технико-эксплуатационные требования к подсистеме радиосвязи КСЭН ВВТ и ее элементам.
Организационно-технические предложения по совершенствованию подсистемы радиосвязи, ее элементов и управления ими.
</t>
  </si>
  <si>
    <t xml:space="preserve">Анализ тенденций развития средств и методов проведения комплекса путевых работ, позволяющих повысить качество, оперативность и упростить технологию обслуживания внутренних водных путей (ВВП).
Анализ взаимосвязи основных производственных элементов внутреннего водного транспорта. 
Разработка стандарта качества содержания водного пути. Обоснование содержания стандарта качества водного пути, увязывающего критерии определения категорий водных путей, виды навигационной обстановки, параметры судовых ходов и нагрузки на них.
</t>
  </si>
  <si>
    <r>
      <t xml:space="preserve">4.01.004-08 от 28.04.2008 Разработка концепции единой информационно-диагностической системы контроля состояния судоходных гидротехнических сооружений и проведение анализа их технического состояния на основе отраслевого мониторинга. Регистрационный номер Роснауки
13287.7719037972.08.1.002.3 от 22.05.2008       Исполнитель: Российский Речной Регистр
</t>
    </r>
    <r>
      <rPr>
        <i/>
        <sz val="10"/>
        <rFont val="Times New Roman"/>
        <family val="1"/>
      </rPr>
      <t>НИОКР гражданского назначения</t>
    </r>
  </si>
  <si>
    <t xml:space="preserve">Анализ действующей нормативно-технической документации в области проектирования, эксплуатации и мониторинга гидросооружений, а также современных тенденций развития технических и программных средств систем мониторинга. 
Проект требований к техническому, информационному и программному обеспечению контроля эксплуатационного состояния СГТС. 
Анализ, обобщение и систематизация комплексных данных, отражающих различные аспекты безопасности СГТС. 
Определение программных продуктов для использования в местных системах мониторинга и при информационно-аналитическом обеспечении ведения мониторинга.
Предложения по модернизации действующей в отрасли автоматизированной базы данных.
Определение и обоснование основных направлений разработки в 2009 г. концепции единой информационно-диагностической системы контроля состояния СГТС.
</t>
  </si>
  <si>
    <t xml:space="preserve">Результаты обследования и проведения специальных исследовательских работ (инженерно-геологических, геофизических, гидравлических, ультразвуковых и других исследований, в т. ч. неразрушающими методами контроля) шлюза № 5 и грунтовой дамбы № 74.
Поверочно-теоретические расчёты прочности и устойчивости конструкций шлюза № 5, грунтовой дамбы № 74.
Оценка фактических запасов прочности и несущей способности сооружений; численные значения контролируемых параметров (критериев безопасности) при эксплуатации сооружений (шлюз № 5, грунтовая дамба № 74).
Рекомендации и предложения по приведению сооружений в работоспособное техническое состояние с нормальным уровнем безопасности.
</t>
  </si>
  <si>
    <t>Структурированный раздел проекта «Правил выдачи специальных квалификационных документов членов экипажей судов» под названием «Порядок установления и снятия ограничений в использовании специалиста плавсостава при процедурах их дипломирования».</t>
  </si>
  <si>
    <t>Эксплуатация автоматизированной системы экспедиторской обработки документов в центральном аппарате Федерального агентства морского и речного транспорта "КДС – экспедиция" на рабочих станциях подразделения Экспедиция</t>
  </si>
  <si>
    <t>2.9.</t>
  </si>
  <si>
    <r>
      <t xml:space="preserve">4.01.012-08 от 30.10.2008 Исследование структуры,  функционирования  и  эксплуатации  системы   радиосвязи  Комплексной системы электросвязи и навигации внутреннего водного транспорта и разработка предложений по ее совершенствованию Регистрационный номер Роснауки  отсутствует*. Исполнитель: ОАО "ЦНИИЭВТ"                </t>
    </r>
    <r>
      <rPr>
        <i/>
        <sz val="10"/>
        <rFont val="Times New Roman"/>
        <family val="1"/>
      </rPr>
      <t xml:space="preserve">НИОКР гражданского назначения </t>
    </r>
  </si>
  <si>
    <t>Протокол Конкурсной комиссии по НИОКР от 10.10.2008 № 56</t>
  </si>
  <si>
    <t xml:space="preserve">Организационно-технические предложения по совершенствованию подсистемы радиосвязи КСЭН ВВТ, процессов функционирования и эксплуатации. Требования к постоянному и сменному персоналу, осуществляющему эксплуатацию технических средств радиоцентров. Настенная карта обеспеченности радиосвязью речных бассейнов. </t>
  </si>
  <si>
    <t>Разработка методологических основ управления пропускной способностью дорожных сетей на основных направлениях международных автомобильных перевозок. Государственный контракт № 103/66-02-2007. Исполнитель: ОАО 'НИИАТ'</t>
  </si>
  <si>
    <t>Исследование   методов  обеспечения выполнения требований ИКАО к базам данных о рельефе местности и препятствиях с использованием геодезических и картографических материалов. Создание опытного образца  базы данных для части района № 1 по классификации ИКАО. Анализ  имеющихся геодезических и картографических материалов для создания базы данных о рельефе местности  и препятствиях в соответствии с требованиями ИКАО. Государственный контракт № 104/132-02-2007. Исполнитель: ФГУП 'ГОСГИСЦЕНТР'</t>
  </si>
  <si>
    <t>Научное сопровождение разработки национальных требований и стандартов по  картографическому  обеспечению транспортного комплекса Российской Федерации, гармонизированных со  стандартами  международных организаций ИКАО, ИМО, ИСО и  зарубежной практикой  использования картографической продукции  для навигационных систем транспортных средств. Государственный контракт № 105/108-02-2007. Исполнитель: ФГУП 'ГОСГИСЦЕНТР'</t>
  </si>
  <si>
    <t>Разработка  методологии и формирование программных мероприятий и предложений в нормативно- правовые акты по обеспечению реализации обязательств Российской Федерации по Европейскому соглашению, касающегося работы экипажей транспортных средств, производящих международные автомобильные перевозки (ЕСТР, 01.07.1970г.). Государственный контракт № 107/68-02-2007. Исполнитель: ОАО 'НИИАТ'</t>
  </si>
  <si>
    <t>1.5.</t>
  </si>
  <si>
    <t>Разработка методологии формирования комплексной системы информационно-методической поддержки и наблюдения за перевозками опасных грузов автомобильным транспортом. Государственный контракт № 108/86-02-2007. Исполнитель: ОАО 'НИИАТ'</t>
  </si>
  <si>
    <t>Разработка проекта Стратегии развития автомобильного транспорта и дорожного хозяйства Российской Федерации на период до 2025 года. Государственный контракт № 108.1/107-02-2007. Исполнитель: ОАО 'НИИАТ'</t>
  </si>
  <si>
    <t>12.11.2007 -15.06.2008</t>
  </si>
  <si>
    <t>1.7.</t>
  </si>
  <si>
    <t xml:space="preserve"> Разработка методологии планирования увеличения пропускной способности внутренних водных путей Российской Федерации посредством развития их инфраструктуры на направлениях международных транспортных коридоров, включая международный транспортный коридор «Север-Юг», с учетом их дальнейшей интеграции в международную транспортную систему. Государственный контракт № 112.1/90-04-2007. Исполнитель: ФГОУВПО 'Санкт-Петербургский  государственный университет водных коммуникаций'</t>
  </si>
  <si>
    <t xml:space="preserve">Итого по мероприятию 1 </t>
  </si>
  <si>
    <t>Системное исследование и подготовка научно-обоснованных предложений по мерам повышения конкурентоспособности российского  воздушного транспорта на рынке авиаперевозок на основе исследования системных проблем и проведение технико-экономического анализа авиапроектов. Государственный контракт №131/129-01-2007. Исполнитель: ГосНИИГА</t>
  </si>
  <si>
    <t>Разработка методики автоматизированного выявления контрафактных авиатехнических изделий, оборачивающихся на рынке, в целях обеспечения безопасности полетов в гражданской авиации. Государственный контракт №132/130-01-2007. Исполнитель: ГосНИИГА</t>
  </si>
  <si>
    <t>Вопросы реализации на территории Российской Федерации требований Европейского Соглашения, касающегося работы экипажей транспортных средств, производящих международные автомобильные перевозки (ЕСТР), в части внедрения цифровых контрольных устройств. Государственный контракт № 102-02.02-1. Исполнитель: ОАО "НИИАТ"</t>
  </si>
  <si>
    <t>22.11.2008 - 30.06.2010</t>
  </si>
  <si>
    <t xml:space="preserve">Аналитический доклад о реализации ЕСТР на территории Российской Федерации, включая оценку готовности Российской Федерации к реализации 5-ой поправки ЕСТР в части цифровых тахографов.
Подготовка предложений по реализации ЕСТР на территории Российской Федерации
</t>
  </si>
  <si>
    <t>Научные исследования в сфере международных перевозок скоропортящихся пищевых продуктов в контексте требований Соглашения о международных перевозках скоропортящихся пищевых продуктов и о специальных транспортных средствах, предназначенных для этих перевозок (СПС) и решения по внедрению данных требований на территории Российской Федерации. Государственный контракт № 103-02.02-1. Исполнитель: ОАО "НИИАС"</t>
  </si>
  <si>
    <t>01.11.2008 - 01.12.2008</t>
  </si>
  <si>
    <t>Аналитические материалы в области нормативного правового регулирования в соответствии с нормами СПС и выработка на их основе дополнений в правила перевозок грузов железнодорожным транспортом скоропортящихся грузов и перевозок железнодорожным транспортом грузов в специализированных контейнерах</t>
  </si>
  <si>
    <t>Научные исследования в сфере международных железнодорожных перевозок: оценка сдерживающих факторов и перспектив развития пограничной инфраструктуры на железнодорожных пунктах пропуска и разработка оптимальной схемы расположения транспортно-логистических центров. Государственный контракт № 103-02.02-3. Исполнитель: ГОУ ВПО «ИрИИТ»</t>
  </si>
  <si>
    <t>17.11.2008 - 10.12.2008</t>
  </si>
  <si>
    <t>Новые решения при организации пропуска через государственную границу Российской Федерации физических лиц, транспортных средств, грузов, товаров и животных в международном железнодорожном сообщении (экспорт, импорт, транзит), а также обоснование перспектив строительства транспортно-логистических центров в районах железнодорожных пунктов пропуска через государственную границу Российской Федерации, типовые схемы организации пропуска через государственную границу Российской Федерации</t>
  </si>
  <si>
    <t>Разработка программы развития контейнерных и контрейлерных перевозок в Российской Федерации, включая аспекты создания интегрированных логистических центров и инфраструктуры различных видов транспорта. Государственный контракт № 104-02.02-1. Исполнитель: ЗАО «НИПИ ТРТИ»</t>
  </si>
  <si>
    <t>08.11.2008 - 01.12.2008</t>
  </si>
  <si>
    <t xml:space="preserve">Подготовка предложений, содержащих концептуальные положения программы развития контейнерной и контрейлерной систем перевозок в Российской Федерации, сформулированные в виде проекта программы.
Научно-обоснованные предложения по увеличению транзита и внешнеторговых перевозок контейнеров и контрейлеров на российских участках международных транспортных коридоров
</t>
  </si>
  <si>
    <t>2.7.*</t>
  </si>
  <si>
    <t>Научные исследования в области информационного обеспечение применения Европейского соглашения о международной дорожной перевозке опасных грузов (ДОПОГ) и вопросы развития действующего законодательства в этой области. Государственный контракт № 102-02.02-2. Исполнитель: ОАО "НИИАТ"</t>
  </si>
  <si>
    <t>22.11.2008 - 15.10.2009</t>
  </si>
  <si>
    <t>Итого по мероприятию 2</t>
  </si>
  <si>
    <t>Правовой анализ международных правовых актов для формирования перечня и уточнения правового статуса международных организаций, действующих в сфере дорожного хозяйства, подготовка предложений по участию в таких организациях Российской Федерации и российских организаций, а также рекомендаций по оформлению такого участия в целях ускорения интеграции Российской Федерации в мировую транспортную систему и защиты интересов российских перевозчиков.  Государственный контракт № 125/46-02-2007. Исполнитель: НП 'Центр проблемного анализа и государственно-управленческого проектирования'</t>
  </si>
  <si>
    <t>10.10.2007 - 01.11.2008</t>
  </si>
  <si>
    <t>Исследование состояния конъюнктуры и тенденций развития рынка автомобильной техники и систем фирменного технического обслуживания с целью повышения эффективности экспорта транспортных услуг. Государственный контракт №127/85-02-2007. Исполнитель: ОАО 'НИИАТ'</t>
  </si>
  <si>
    <t>01.11.2007 - 15.11.2008</t>
  </si>
  <si>
    <t>Итого по мероприятию 3</t>
  </si>
  <si>
    <t>4.1.</t>
  </si>
  <si>
    <t>Разработка научно-обоснованных предложений по устранению существующих ограничений роста транспортировки грузов по направлению Каспийское море - Азово-Черноморский бассейн на основе предпроектного  исследования вариантов строительства второй нитки Волго-Донского водного пути и канала  «Евразия» для обеспечения роста экспорта транспортных услуг путём модернизации воднотранспортной системы юга России. Государственный контракт №96.2/89-04-2007. Исполнитель: Некоммерческое партнерство НТЦ водохозяйственной безопасности</t>
  </si>
  <si>
    <t>09.11.2007 - 01.09.2008</t>
  </si>
  <si>
    <t>4.2.</t>
  </si>
  <si>
    <t>Разработка системы информационного взаимодействия в морском порту. Государственный контракт №96.3/118-04-2007. Исполнитель: ООО 'Морской Экспресс'</t>
  </si>
  <si>
    <t>12.11.2007 - 15.08.2008</t>
  </si>
  <si>
    <t>Итого по мероприятию 4</t>
  </si>
  <si>
    <t>5.1.</t>
  </si>
  <si>
    <t>Подготовка научно-обоснованных предложений по мерам повышения конкурентоспособности российского флота на рынке морских и речных перевозок. Государственный контракт № 122/81-04-2007. Исполнитель: ЗАО 'ЦНИИМФ'</t>
  </si>
  <si>
    <t>25.10.2007 - 15.02.2008</t>
  </si>
  <si>
    <t>5.2.</t>
  </si>
  <si>
    <t>Исследование вопросов ответственности и компенсации в связи с перевозкой морем опасных и вредных веществ в целях повышения конкурентоспособности транспортной системы России и развития экспорта транспортных услуг. Государственный контракт №122.1/92-04-2007. Исполнитель: ОАО 'Союзморниипроект'</t>
  </si>
  <si>
    <t>09.11.2007 - 15.11.2008</t>
  </si>
  <si>
    <t>5.3.</t>
  </si>
  <si>
    <t>Исследование динамики грузопотоков в морских портах Российской Федерации в 2001-2007 годах и прогноз их развития на 2010,2015 и 2030 годы. Государственный контракт № 104-02.02-2. Исполнитель: ОАО «Союзморниипроект»</t>
  </si>
  <si>
    <t>Аналитические материалы, включающие результаты исследования грузопотоков в 2001-2007 годах с распределением по видам перевозок и номенклатуре грузов и оценку тенденций развития конкурирующих портов Украины, Финляндии и стран Балтии, прогноз грузопотоков до 2030 года</t>
  </si>
  <si>
    <t>5.4.</t>
  </si>
  <si>
    <t>Научные исследования по развитию экспорта транспортных услуг в рамках участия Российской Федерации в Организации Черноморского экономического сотрудничества (ЧЭС). Государственный контракт № 105-02.02-2. Исполнитель: ЗАО «Внешавиакосмос»</t>
  </si>
  <si>
    <t>08.11.2008 - 30.04.2009</t>
  </si>
  <si>
    <t xml:space="preserve">Анализ современного состояния экспорта российских транспортных услуг и развития транспортно-экономических связей в регионе ЧЭС.
Разработка предложений и подготовка обоснований по реализации международных меморандумов, принятых в области транспорта в рамках ЧЭС.
Отчет, содержащий перспективы расширения экспорта транспортных услуг в Черноморском регионе и развития сотрудничества в области транспорта между Россией и странами ЧЭС.
Подготовка предложений по реализации стратегического плана развития морских магистралей в регионе ЧЭС
</t>
  </si>
  <si>
    <t>5.5.</t>
  </si>
  <si>
    <t>Научные исследования потенциала презентационно-имиджевой деятельности для продвижения инвестиционных возможностей и конкурентных преимуществ транспортных услуг России на стратегических рынках. Государственный контракт № 109-02.02-1. Исполнитель: ЗАО «Внешавиакосмос»</t>
  </si>
  <si>
    <t>08.11.2008 - 15.04.2009</t>
  </si>
  <si>
    <t xml:space="preserve">Аналитические материалы с оценкой современного состояния системы продвижения транспортных услуг на мировые рынки, обобщение передового отечественного и зарубежного опыта в данной области.
Научные рекомендации для создания условий по продвижению инвестиционных возможностей и конкурентных преимуществ транспортных услуг России на стратегических рынках
</t>
  </si>
  <si>
    <t>Итого по мероприятию 5</t>
  </si>
  <si>
    <t>Разработка технологической модели взаимодействия участников перевозочного процесса. Государственный контракт № 136/77-03-2007. Исполнитель: ООО 'Центр правовых исследований в области транспорта'</t>
  </si>
  <si>
    <t>22.10.2007-30.05.2008</t>
  </si>
  <si>
    <t>Разработка Концепции обеспечения безопасности объектов - "Транспортные логистические центры". Государственный контракт № 140/144-07-2007. Исполнитель: ФГУП 'ЗащитаИнфоТранс'</t>
  </si>
  <si>
    <t>20.11.2007-30.08.2008</t>
  </si>
  <si>
    <t>Разработка концепции логистической системы г. Сочи.                    Государственный контракт № 107-02.02-1. Исполнитель: ЗАО НИПИ ТРТИ</t>
  </si>
  <si>
    <t>15.11.2008-15.05.2009</t>
  </si>
  <si>
    <t>Проведение исследований для развития информационно-аналитической системы транспортного комплекса региона (ИАС ТКР)». Государственный контракт № 107-02.02-2. Исполнитель: ФГУП «НЦКТП»</t>
  </si>
  <si>
    <t>06.12.2008 - 15.12.2008</t>
  </si>
  <si>
    <t>Решения по доработке и развитию ИАС ТКР. Наполнение базы данных системы информацией представляемой заказчиком (до 20 регионов). Доработка проектных решений, программного обеспечения и программной документации ИАС ТКР</t>
  </si>
  <si>
    <t>Разработка концепции развития объектов терминально-складской инфраструктуры в зоне тяготения Центральной кольцевой автомобильной дороги (ЦКАД) на территории Московской области. Государственный контракт № 107-02.02-3. Исполнитель: ЗАО «НИПИ ТРТИ»</t>
  </si>
  <si>
    <t>06.12.2008 - 25.10.2009</t>
  </si>
  <si>
    <t xml:space="preserve">Концепция развития объектов терминально-складской инфраструктуры, в том числе:
аналитические материалы, отражающие движение грузопотоков в зоне ЦКАД;
прогноз грузопотоков в краткосрочной, среднесрочной и долгосрочной перспективе;
план размещения объектов терминально-складской инфраструктуры
</t>
  </si>
  <si>
    <t>8.6.</t>
  </si>
  <si>
    <t>Разработка программы комплексного развития Санкт-Петербургского транспортного узла на период 2010-2015 годы. Государственный контракт № 107-02.02-5. Исполнитель: ЗАО «НИПИ ТРТИ»</t>
  </si>
  <si>
    <t>03.12.2008 - 25.09.2009</t>
  </si>
  <si>
    <t xml:space="preserve">Подготовка предложений по Программе комплексного развития Санкт-Петербургского транспортного узла, включающая:
цели, задачи и мероприятия по развитию объектов транспортной и терминально-складской инфраструктуры;
планы, отражающие перспективы развития транспортной и терминально-складской инфраструктуры;
перечень нормативно-правовых и организационных мероприятий по развитию транспортной и терминально-складской инфраструктуры данного узла;
ресурсное обеспечение программы;
оценку эффективности программы и социально-экономических и экологических последствий ее реализации;
паспорт программы
</t>
  </si>
  <si>
    <t>Итого по мероприятию 8</t>
  </si>
  <si>
    <t>9.1.*</t>
  </si>
  <si>
    <t>Разработка проекта методических рекомендаций по оценке и отбору инвестиционных проектов развития транспортной инфраструктуры на условиях государственного-частного партнерства. Государственный контракт № 107-02.02-7. Исполнитель: ГОУ ВПО "МИИТ"</t>
  </si>
  <si>
    <t>22.11.2008 - 01.04.2009</t>
  </si>
  <si>
    <t>Итого по мероприятию 9</t>
  </si>
  <si>
    <r>
      <t xml:space="preserve">10Х-02.02-Х* - </t>
    </r>
    <r>
      <rPr>
        <sz val="10"/>
        <rFont val="Times New Roman"/>
        <family val="1"/>
      </rPr>
      <t>контракт расторгнут</t>
    </r>
  </si>
  <si>
    <t xml:space="preserve"> Разработка  методологии планирования развития транспортной инфраструктуры (разработка транспортно-экономического баланса,  геоинформационной модели, создание базы данных)</t>
  </si>
  <si>
    <r>
      <t xml:space="preserve">2.01.002-08 от 24.04.2008 г. Разработка и уточнение прогнозных показателей развития морского и внутреннего водного транспорта России. Исполнитель: ЗАО "ЦНИИМФ" Регистрационный номер Роснауки
13287.7815001288.08.1.014.3 от 22.05.2008
</t>
    </r>
    <r>
      <rPr>
        <i/>
        <sz val="10"/>
        <rFont val="Times New Roman"/>
        <family val="1"/>
      </rPr>
      <t>НИОКР гражданского назначения</t>
    </r>
  </si>
  <si>
    <t>Результаты  исследования вариантов строительства второй нитки Волго-Донского водного пути и канала «Евразия» будут использованы при принятии решения Правительства Российской Федерации по выбору варианта трассы водного пути для обеспечения роста экспорта транспортных услуг путём модернизации воднотранспортной системы юга России</t>
  </si>
  <si>
    <t>Предлагаемые инженерные и технические решения должны оптимизировать и ускорить процесс обработки грузов, предотвратить пересечение грузопотоков, снизить логистические издержки грузоотправителей при транзитных, экспортно-импортных, каботажных перевозках и создать систему складских и перерабатывающих мощностей для хранения грузов</t>
  </si>
  <si>
    <t>2.1</t>
  </si>
  <si>
    <t>22.10.2007 - 10.10.2008</t>
  </si>
  <si>
    <t>Определение методологических основ управления пропускной способностью дорожных сетей на основных направлениях международных автомобильных перевозок</t>
  </si>
  <si>
    <t>19.11.2007 - 15.11.2008</t>
  </si>
  <si>
    <t>Обеспечение выполнения требований ИКАО к базам данных о рельефе местности и препятствиях с использованием геодезических и картографических материалов и данных для района  №1</t>
  </si>
  <si>
    <t>07.11.2007 - 15.11.2008</t>
  </si>
  <si>
    <t>Научное обеспечение  и анализ разработки стандартов на картографическое обеспечение  транспортного комплекса Российской Федерации с учетом их гармонизации с нормами международного права, международными соглашениями, стандартами международных организаций ИКАО, ИМО, ИСО и зарубежной практики в этой области</t>
  </si>
  <si>
    <t>Повышение безопасности дорожного движения</t>
  </si>
  <si>
    <t>05.11.2007 - 31.08.2008</t>
  </si>
  <si>
    <t>Повышение уровня безопасности перевозки опасных грузов автомобильным транспортом на территории Российской Федерации</t>
  </si>
  <si>
    <t>Повышение качества перевозок, их социально-экономической эффективности, безопасности дорожного движения, а также технической, экологической и антитеррористической безопасности</t>
  </si>
  <si>
    <t>09.11.2007 - 15.02.2008</t>
  </si>
  <si>
    <t>Аналитическое   обеспечение  инвестиционных  и  инновационных  мероприятий  по  развитию  экспорта транспортных услуг</t>
  </si>
  <si>
    <t>Исследование результативности и эффективности реализации инвестиционных и инновационных проектов (с разработкой методики и расчетом мультипликативных эффектов)</t>
  </si>
  <si>
    <t>Разработка методик оценки и исследование конкурентоспособности российских транспортных коридоров</t>
  </si>
  <si>
    <t xml:space="preserve">Разработка и внедрение современных транспортно - логистических технологий (включая  разработку программы развития региональных и межрегиональных  логистических комплексов с телекоммуникационным обеспечением всех участников транспортного процесса) </t>
  </si>
  <si>
    <t>Разработка методического обеспечения решения вопросов эффективности реализации проектов подпрограммы на основе государственно-частного партнерства</t>
  </si>
  <si>
    <t>9.</t>
  </si>
  <si>
    <t>02.11.2007 - 01.11.2008</t>
  </si>
  <si>
    <t>Научное исследование и подготовка предложений по нормативному регулированию отвода земель для размещения автомобильных дорог и (или) объектов дорожного сервиса, а также использования полос отвода и придорожных полос федеральных автомобильных дорог. Государственный контракт № 102-02.01-1. Исполнитель: ЗАО ВЕГАС-ЛЕКС</t>
  </si>
  <si>
    <t>22.11.2008 - 10.12.2008</t>
  </si>
  <si>
    <t xml:space="preserve">Предложения по совершенствованию нормативных правовых актов в области дорожной деятельности, в том числе:
по установлению норм отвода земель для размещения автомобильных дорог и (или) объектов дорожного сервиса;
по установлению и использованию полос отвода и придорожных полос федеральных автомобильных дорог;
по внесению изменений в постановление Правительства Российской Федерации от 14 апреля 2007г. № 233 «О порядке установления и использования полос отвода федеральных автомобильных дорог»;
по внесению изменений в постановление Правительства Российской Федерации от 01 декабря 1998г. № 1420 «Об утверждении правил установления и использования придорожных полос федеральных автомобильных дорог общего пользования»
</t>
  </si>
  <si>
    <t xml:space="preserve">Формирование обоснованной базы расчетных данных для проектных работ по транспортной инфраструктуре в части пиковых нагрузок в период проведения XXII Олимпийских Зимних Игр 2014 года и XI Паралимпийских игр 2014 года. 
Определение и обоснование Стратегии транспортного обеспечения Олимпиады,  направленной на  удовлетворение потребностей всех групп пользователей Олимпийской транспортной системы в безопасном, надежном и эффективном транспортном обслуживании.
</t>
  </si>
  <si>
    <t>Комплексное решение проблем и развитие дорожно-транспортного комплекса Московского региона</t>
  </si>
  <si>
    <t>Разработка методики дорожно-климатического районирования территории регионов Российской Федерации,                                                   гражданского назначения,                                                   (от 05.10.2005 № ОПО-12/327, 2007) ФГУП "РосдорНИИ"</t>
  </si>
  <si>
    <t>4.3.2</t>
  </si>
  <si>
    <t>Обоснование норм на расчетные скорости и поперечные профили для дорог с движением плотных транспортных потоков,                                                         гражданского  назначения,                                                   (от 10.07.2006 № ОПО-47/274, 2008) МАДИ (ГТУ)</t>
  </si>
  <si>
    <t>4.3.3</t>
  </si>
  <si>
    <t>Переработка Инженерно-геологических изысканий железнодорожных, автодорожных и городских мостовых переходов (взамен ВСН 156-88),                                                   гражданского назначения,                                             (от 28.09.2005 № ОПО-12/303, 2006) ОАО "ГипродорНИИ"</t>
  </si>
  <si>
    <t>4.3.4</t>
  </si>
  <si>
    <t>Переработка Инструкции по проведению экономических изысканий для проектирования автомобильных дорог (взамен ВСН 42-87),                                                           гражданского назначения,                                                                   (от 27.09.2005 № ОПО-12/297, 2006) ФГУП "РосдорНИИ"</t>
  </si>
  <si>
    <t>4.3.5</t>
  </si>
  <si>
    <t>Научное исследование проблем правового регулирования в сфере государственной регистрации судов, плавающих под Государственным флагом Российской Федерации, прав на них и сделок с ними. Государственный контракт № 104-02.01-2. Исполнитель: ООО «Юнилекс-Профи»</t>
  </si>
  <si>
    <t>Научно-обоснованные предложения по устранению правовых пробелов в области правового регулирования государственной регистрации судов, зарегистрированных под Государственным флагом Российской Федерации, прав на них и сделок с ними, и принятию нормативных правовых актов Российской Федерации, необходимых для установления требования об обязательной государственной регистрации договоров аренды (фрахтования) морских судов</t>
  </si>
  <si>
    <t>Научное исследование проблем правового регулирования имущественных отношений в морских портах с учетом требований Федерального закона от 08 ноября 2007 г. № 261-ФЗ «О морских портах в Российской Федерации и о внесении изменений в отдельные законодательные акты Российской Федерации». Государственный контракт № 104-02.01-4. Исполнитель: ДНИИМФ</t>
  </si>
  <si>
    <t>22.11.2008 - 15.08.2009</t>
  </si>
  <si>
    <t xml:space="preserve">Предложения по разработке нормативных актов Российской Федерации, направленных на реализацию Федерального закона от 08 ноября 2007г. № 261-ФЗ «О морских портах в Российской Федерации и о внесении изменений в отдельные законодательные акты Российской Федерации» в части совершенствования регулирования имущественных отношений в морских портах </t>
  </si>
  <si>
    <t>Разработка стратегических направлений взаимодействия России с Шанхайской Организацией Сотрудничества и развития сотрудничества в области транспорта между Российской Федерацией и Китайской Народной Республикой. Государственный контракт № 105-02.01-1. Исполнитель: ЗАО «Внешавиакосмос»</t>
  </si>
  <si>
    <t>06.12.2008 - 01.09.2009</t>
  </si>
  <si>
    <t>Разработка предложений по реализации позиции Минтранса России в рамках переговоров по заключению многостороннего межправительственного Соглашения государств-членов ШОС о создании благоприятных условий для международных автомобильных перевозок и развития транспортных коридоров</t>
  </si>
  <si>
    <t>Разработка научных рекомендаций по механизму управления реализацией ФЦП «Развитие транспортной системы России (2010 - 2015 годы)». Государственный контракт № 107-02.01-1. Исполнитель: АНО «УПРТРАНСЦЕНТР»</t>
  </si>
  <si>
    <t>06.12.2008 - 01.05.2009</t>
  </si>
  <si>
    <t xml:space="preserve">Предложения по управлению реализацией ФЦП «Развитие транспортной системы России (2010-2015 годы)», в том числе:
предложения по структуре и функциям органов управления;
предложения по организации взаимодействия иных участников процесса управления;
предложения по оценке эффективности управления Программой
</t>
  </si>
  <si>
    <t>Научные исследования по оценке эффективности и результативности реализации федеральной целевой программы «Модернизация транспортной системы России (2002-2010) годы. Государственный контракт № 107-02.01-2. Исполнитель: АНО «УПРТРАНСЦЕНТР»</t>
  </si>
  <si>
    <t>22.11.2008 - 20.04.2009</t>
  </si>
  <si>
    <t>4.4.2</t>
  </si>
  <si>
    <t>Переработка Пособия по строительству асфальтобетонных покрытий и оснований, автомобильных дорог и аэродромов,                                                      гражданского назначения,                                  (от 10.12.2004 № ОПО-12/807, 2005) ФГУП "РосдорНИИ"</t>
  </si>
  <si>
    <t>4.4.3</t>
  </si>
  <si>
    <t>Рекомендации по порядку разработки, согласования и утверждения предпроектной и проектной документации (в т.ч. рабочей документации) для строительства и реконструкции автомобильных дорог, финансируемых полностью или частично за счет средств федерального бюджета,                                         гражданского назначения,                                                                      (от 05.10.2005 № ОПО-12/326, 2006) ОАО "ГипродорНИИ"</t>
  </si>
  <si>
    <t>4.4.4</t>
  </si>
  <si>
    <t>Переработка ОДН «Инструкции по проектированию, строительству и эксплуатации ледовых переправ» ОДН 218.010-98,                                                              гражданского назначения,                                                                   (от 08.06.2007 № УД-47/90, 2008) ФГУП "РосдорНИИ"                                № 13285.7712006319.07.1.030.3                                                     от 31.08.2007</t>
  </si>
  <si>
    <t>4.4.5</t>
  </si>
  <si>
    <t>ОДН. Методические рекомендации по проектированию и строительству водопропускных сооружений из металлических гофрированных структур на автомобильных дорогах общего пользования с учетом региональных условий (дорожно-климатических зон),                                                      гражданского назначения,                                           (от 10.08.2007 № УД-47/208, 2008) ОАО ЦНИИС                                                                     №  13285.7716007031.07.1.001.6                                                                       от 31.08.2007</t>
  </si>
  <si>
    <t>4.4.6</t>
  </si>
  <si>
    <t>ОДМ. Методические рекомендации по  устройству дорожных одежд на металлических мостах с ортотропной плитой,                                                гражданского назначения,                                                                    (от 08.06.2007 № УД-47/94, 2008) ФГУП "РосдорНИИ"                                     №    13285.7712006319.07.1.032.5                                                от 31.08.2007</t>
  </si>
  <si>
    <t>4.5</t>
  </si>
  <si>
    <t>Совершенствование системы оценки соответствия объектов дорожного хозяйства</t>
  </si>
  <si>
    <t>4.5.1</t>
  </si>
  <si>
    <t>ОДМ. Разработка Методических рекомендаций по эксплуатации дорожных водопропускных сооружений из металлических гофрированных конструкций,                                                          гражданского назначения,                                            (от 08.09.2005 № ОПО-12/247, 2006) МИИТ</t>
  </si>
  <si>
    <t>4.5.2</t>
  </si>
  <si>
    <t>Форма № 4</t>
  </si>
  <si>
    <t>Созданные в рамках контракта охраняемые результаты интеллектуальной деятельности (объекты интеллектуальной собственности)</t>
  </si>
  <si>
    <t>Распределение и дата закрепления прав на объект интеллектуальной собственности</t>
  </si>
  <si>
    <t>Описание результатов выполненных этапов за 2008 года</t>
  </si>
  <si>
    <t>всего за период реализации мероприятия,
в том числе:</t>
  </si>
  <si>
    <t>Создание опытного образца пускового комплекса контроля дислокации и управления движением подвижного состава ОАО "РЖД" на Куйбышевской железной дороге; создание и ввод в эксплуатацию на полигоне Московской железной дороги опытного образца  системы управления пригородными перевозками; создание и ввод в эксплуатацию технологии сбора и обработки геопространственных данных для актуализации координатно-цифровых моделей (электронных карт) железнодорожных путей и объектов инфраструктуры и прочее</t>
  </si>
  <si>
    <t>Станция Солнечная Московской железной дороги оборудована аппаратурой передачи данных по радиоканалу Wi-Fi, проведены эксплуатационные и приемочные испытания, система передана в опытную эксплуатацию. Для управления соединенными поездами разработаны технические требования, программа и методика испытаний, проведены испытания макетных образцов адаптивного радиомодема передачи данных.</t>
  </si>
  <si>
    <t>Выполнена разработка технологии учета технического состояния инфраструктуры и обеспечение безопасности движения в оперативных условиях</t>
  </si>
  <si>
    <t>На основании разработанных технических решений оснащен и введен в эксплуатацию на Московской железной дороге пусковой комплекс в составе 26 электропоездов, 16 вагонов-дефектоскопов, 35 ССПС службы «Э», дорожного серверного центра сбора и обработки спутниковых данных, получаемых от глобальных спутниковых навигационных систем ГЛОНАСС/GPS</t>
  </si>
  <si>
    <t>Разработана технология очистки выбросов и сбросов от структурных подразделений ОАО "РЖД" на основе нанотехнологий и пакета нормативных документов и корпоративных стандартов в области охраны труда и обеспечения промышленной, пожарной и экологической безопасности</t>
  </si>
  <si>
    <t>На различных участках сети проведены патентные исследования, разработаны модели структурных схем новых систем интервального регулирования и программа обеспечения безопасности движения поездов</t>
  </si>
  <si>
    <t>декабрь 2008 года</t>
  </si>
  <si>
    <t>Заключено 5 государственных контрактов</t>
  </si>
  <si>
    <t>Разработка и внедрение системы пономерного учета путевой техники позволила автоматизировать процессы регистрации и присвоения номеров путевой железнодорожной технике, а также вести базу данных зарегистрированной путевой техники</t>
  </si>
  <si>
    <t>Создание четкой и понятной для грузоотправителей системы по организации согласований условий перевозок как опасных, так и других грузов, не указанных в правилах перевозок грузов железнодорожным транспортом</t>
  </si>
  <si>
    <t>8.5.</t>
  </si>
  <si>
    <t>Разработка информационной системы пономерного учета моторвагонного подвижного состава пригородного сообщения</t>
  </si>
  <si>
    <t>Обновлено программное обеспечение регистрации и присвоения номеров пассажирским вагонам локомотивной тяги и локомотивам, базы данных перенесены на сервер, разработана и внедрена система мониторинга, позволяющая осуществлять сквозной поиск любой информации по подвижному составу, зарегистрированному в Росжелдоре и формировать отчет любой формы</t>
  </si>
  <si>
    <t>Разработанная система дает инструментарий для проверки и расчета тарифных расстояний, присылаемых ОАО "РЖД" перед внесением изменений в Тарифное руководство №4. В системе ведется база архивов приказов Росжелдора и внесения изменений в тарифные руководства, существует возможность изменения маршрутов следования поездов, режима работы станций, закрытия и открытия станций и путей общего пользования</t>
  </si>
  <si>
    <t>Мероприятия по совершенствованию ведения путевого хозяйства и внедрению энергосберегающих технологий</t>
  </si>
  <si>
    <t>Подпрограмма  "Автомобильные дороги"</t>
  </si>
  <si>
    <t>1.1.2</t>
  </si>
  <si>
    <t>1.1.3</t>
  </si>
  <si>
    <t>1.1.4</t>
  </si>
  <si>
    <t>№4 от 10.09.05</t>
  </si>
  <si>
    <t>Работы за 2008 год выполенены в полном объеме</t>
  </si>
  <si>
    <t>1.1.5</t>
  </si>
  <si>
    <t>1.1.6</t>
  </si>
  <si>
    <t>Исследование реологических свойств дорожных битумов различного группового состава,                                          (№ УД 47/161 от 09.10.2008) , Научно-исследовательский институт транспортного строительного комплекса                                                     № 13285.7721277481.08.1.003.5                                     от 27.11.2008</t>
  </si>
  <si>
    <t xml:space="preserve">№ 2 
от 15.08.2008
</t>
  </si>
  <si>
    <t xml:space="preserve">Работы за 2008 год выполенены в полном объеме
</t>
  </si>
  <si>
    <t>1.1.7</t>
  </si>
  <si>
    <t>Разработка предложений по гармонизации требований на вязкие дорожные битумы с европейскими нормами,                                          (УД 47/162 от 09.10.2008),     Научно-исследовательский институт транспортного строительного комплекса                                                     №13285.7721277481.08.1.004.6                                      от 27.11.2008</t>
  </si>
  <si>
    <t>1.2.1</t>
  </si>
  <si>
    <t>1.2.2</t>
  </si>
  <si>
    <t>1.2.3</t>
  </si>
  <si>
    <t>Разработка моделей и методов прогнозирования долговечности металлических пролетных строений мостовых сооружений в условиях воздействия агрессивной эксплуатационной среды,                                          гражданского назначения,                                  ( от 14.10.04 № ОПО-12/553, 2006) ФГУП "РосдорНИИ"</t>
  </si>
  <si>
    <t>1.2.4</t>
  </si>
  <si>
    <t>1.2.5</t>
  </si>
  <si>
    <t>1.2.6</t>
  </si>
  <si>
    <t>1.3</t>
  </si>
  <si>
    <t>1.3.1</t>
  </si>
  <si>
    <t>1.4.2</t>
  </si>
  <si>
    <t>«Методика определения индексов изменения стоимости дорожных работ на базе ресурсно-технологической модели дорожной отрасли», гражданского назначения                                                     «Национальная ассоциация стоимостного инжиниринга»</t>
  </si>
  <si>
    <t>№ 2 от       15.08.2008</t>
  </si>
  <si>
    <t>1.5</t>
  </si>
  <si>
    <t>Совершенствование теоретических основ проектирования автомобильных дорог</t>
  </si>
  <si>
    <t>1.5.1</t>
  </si>
  <si>
    <t>Разработка рекомендаций по проведению инженерно-геологических изысканий в сложных грунтово-гидрологических условиях,                                                   (№УД 47/180 от 20.10.2008) Государственное учебно-научное учреждение геологический факультет МГУ им.  М.В. Ломоносова                                                         №13285.7729305187.08.1.001.6                                                               от 27.11.2008</t>
  </si>
  <si>
    <t xml:space="preserve">№ 3/4 
от 25.08.2008
</t>
  </si>
  <si>
    <t>1.5.3</t>
  </si>
  <si>
    <t>Разработка предложений в свод правил «Проектирование, строительство и эксплуатация висячих (вантовых, цепных и экстрадозных) мостовых сооружений (мостов, путепроводов, эстакад, виадуков),                                                   (№УД 47/179 от 20.10.2008) Институт Гипростроймост –Санкт-Петербург                                                          № 13285.7826717210.08.1.001.7                                                              от 27.11.2008</t>
  </si>
  <si>
    <t xml:space="preserve">№ 3/6 
от 25.08.2008
</t>
  </si>
  <si>
    <t>1.6.1</t>
  </si>
  <si>
    <t>Разработка асфальтобетона с нанодисперсным  и полимерным компонентами с повышенными структурно-механическими характеристиками и долговечностью,                                                   (№УД 47/181 от 20.10.2008) Институт физической химии и электрохимии им. А.Н. Фрумкина                                                          № 13285.7725046608.08.1.001.2                                                              от 27.11.2008</t>
  </si>
  <si>
    <t xml:space="preserve">№ 3/7 
от 25.08.2008
</t>
  </si>
  <si>
    <t>1.6.2</t>
  </si>
  <si>
    <t>Методические рекомендации по укреплению верхней части земляного полотна минеральными вяжущими материалами,                                                   (№УД 47/158 от 09.10.2008) Научно-исследовательский институт транспортного строительного комплекса                                                          № 13285.7721277481.08.1.001.3                                                              от 27.11.2008</t>
  </si>
  <si>
    <t>1.6.3</t>
  </si>
  <si>
    <t>Разработка классификации геосинтетических материалов, применительно к дорожному хозяйству,                                                   (№УД 47/160 от 09.10.2008) ООО «Мегатех инжиниринг»                                                         № 13285.7806342860.08.1.001.1                                                              от 27.11.2008</t>
  </si>
  <si>
    <t xml:space="preserve">№ 3/9 
от 25.08.2008
</t>
  </si>
  <si>
    <t>1.6.4</t>
  </si>
  <si>
    <t>Разработка рекомендаций по техническим требованиям к геосинтетическим материалам, применительно к дорожному хозяйству,                                                   (№УД 47/169 от 10.10.2008) ООО «Мегатех инжиниринг»                                                         № 13285.7806342860.08.1.002.2                                                              от 27.11.2008</t>
  </si>
  <si>
    <t xml:space="preserve">№ 3/10 
от 25.08.2008
</t>
  </si>
  <si>
    <t>1.6.6</t>
  </si>
  <si>
    <t>Разработка предложений по гармонизации нормативной базы на дорожные асфальтобетоны с европейскими нормами,                                                   (№УД 47/159 от 09.10.2008) Научно-исследовательский институт транспортного строительного комплекса                                                         №  13285.7721277481.08.1.002.4                                                             от 27.11.2008</t>
  </si>
  <si>
    <t>Разработка программы исследования водно-теплового режима земляного полотна в различных климатических условиях,                                                   (№УД 47/157 от 08.10.2008)  ФГУП «РосдорНИИ», 
  №  13285.7712006319.08.1.059.6                                                             от 27.11.2008</t>
  </si>
  <si>
    <t>1.6.8</t>
  </si>
  <si>
    <t>Разработка комплексной программы повышения качества и долговечности цементобетона в дорожных покрытиях и искусственных сооружениях,                                                   (№УД 47/197 от 29.10.2008) МАДИ (ГТУ)                                                         №  13285.7714029600.08.1.024.7                                                             от 27.11.2008</t>
  </si>
  <si>
    <t xml:space="preserve">№ 3/13 
от 25.08.2008
</t>
  </si>
  <si>
    <t>Научное обеспечение совершенствования нормативно-правовой базы дорожного хозяйства</t>
  </si>
  <si>
    <t>2.1.3</t>
  </si>
  <si>
    <t>Порядок  установления  и обоснование размеров сборов,  вводимых для иностранных перевозчиков, осуществляющих перевозки на территории РФ, государствами которых установлены аналогичные сборы для перевозчиков РФ,                                                   (№УД 47/192 от 27.10.2008)        ООО «Центр-консалтинг»                                                         №  13285.7701722920.08.1.001.3                                                             от 27.11.2008</t>
  </si>
  <si>
    <t xml:space="preserve">№ 3/15 
от 25.08.2008
</t>
  </si>
  <si>
    <t>2.1.5</t>
  </si>
  <si>
    <t>Классификация автомобильных дорог и их отнесение к категориям автомобильных дорог (внесение изменений в постановление Правительства РСФСР от 24 декабря 1991 г. № 61 «О классификации автомобильных дорог в Российской Федерации»,                                                   (№УД 47/191 от 27.10.2008)   ЗАО «Консалтинговая группа «Юстицинформ»                                                      №  13285.7727528999.08.1.002.5                                                             от 27.11.2008</t>
  </si>
  <si>
    <t>2.1.7</t>
  </si>
  <si>
    <t>Порядок установления постоянного маршрута транспортных средств, осуществляющих перевозки опасных, тяжеловесных и (или) крупногабаритных грузов и формирование перечня указанных маршрутов,                                                   (№УД 47/182 от 21.10.2008)  ФГУП «РосдорНИИ»                                                       № 13285.7712006319.08.1.061.8                                                             от 27.11.2008</t>
  </si>
  <si>
    <t>2.2.14</t>
  </si>
  <si>
    <t>Разработка концепции и научно-методическое сопровождение подготовки предложений по совершенствованию механизмов государственного  управления строительством, реконструкцией и содержанием автомобильных дорог федерального значения,                                                                                                                  (№ УД-47/202,от 13.11.2008)  ЗАО "НИПИ ТРТИ"                                                              № 13285.7813121318.08.1.013.4                                                                   от 27.11.2008</t>
  </si>
  <si>
    <t xml:space="preserve">№ 3/18 
от 25.08.2008
</t>
  </si>
  <si>
    <t>2.2.17</t>
  </si>
  <si>
    <t>Методические рекомендации по формированию единой учетной политики для бюджетных учреждений подведомственных Федеральному дорожному агентству, участвующих в реализации подпрограммы «Автомобильные дороги» ФЦП «Модернизация транспортной  системы России (2002-2010 годы),                                                                                                                  (№ УД 47/163 от 09.10.2008)      ЗАО «МЦФЭР-консалтинг"                                                              № 13285.7717124443.08.1.001.6                                                                   от 27.11.2008</t>
  </si>
  <si>
    <t xml:space="preserve">№ 2 
от 15.08.2008
</t>
  </si>
  <si>
    <t>Разработка концепции страхования рисков при строительстве, реконструкции и капитальном ремонте линейно протяженных объектов и искусственных сооружений, гражданского назначения, (№ УД-47/136 от 08.09.2008 ) ООО "Агентство инвестиционных ресурсов"  №13285.7704179131.08.1.001.6 от 27.11.2008</t>
  </si>
  <si>
    <t>№ 3/20 от 25.08.08</t>
  </si>
  <si>
    <t>№ 3/21 от 25.08.08</t>
  </si>
  <si>
    <t>2.2.20</t>
  </si>
  <si>
    <t>Разработка методических рекомендаций по учету интеллектуальной собственности при проектировании, строительстве и эксплуатации платных автомобильных дорог , гражданского назначения                                                                                                                          ООО "Дорпроектресурс"</t>
  </si>
  <si>
    <t>№ 5 от                              09.12.2008</t>
  </si>
  <si>
    <t>2.2.21</t>
  </si>
  <si>
    <t>Правила оказания услуг по организации проезда транспортных средств по платным автомобильным дорогам общего пользования федерального значения, включая разработку методики расчета и максимальный размер платы за проезд транспортного средства по платным автомобильным дорогам общего пользования федерального значения, гражданского назначения (от 25.12.2008 № УД 47/225, 2009) "Компания экспертного консультирования "НЕОКОН"</t>
  </si>
  <si>
    <t>2.3.21</t>
  </si>
  <si>
    <t>Разработка ОДМ «Методика применения пространственно-армированных асфальтобетонных покрытий с использованием активных минеральных материалов» на основе проведения экспериментальных исследований и оценки эффективности применения указанных материалов,                    (№ УД-47/196 от 29.10.2008), МАДИ (ГТУ),                                                   № 13285.7714029600.08.1.023.6                                          от 27.11.2008</t>
  </si>
  <si>
    <t>Разработка методики оценки колееобразования асфальтобетонного покрытия при многократном нагружении,                                                         гражданского назначения,                                                                      (от 08.06.07 № УД-47/87, 2009) МАДИ (ГТУ)                                                №  13285.7714029600.07.1.003.3                                                                               от 31.08.2007</t>
  </si>
  <si>
    <t>2.5.17</t>
  </si>
  <si>
    <t xml:space="preserve">Обоснование предельно допустимых нагрузок многоосных автотранспортных средств, предназначенных для эксплуатации на автомобильных дорогах Российской Федерации,                           (№ УД-47/183 от 21.10.2008)                            ФГУП «РосдорНИИ»                                   № 13285.7712006319.08.1.062.9                                                    от 27.11.2008
</t>
  </si>
  <si>
    <t>2.5.18</t>
  </si>
  <si>
    <t>Разработка технического задания на выполнение НИОКР на тему: Создание нового покрытия повышенной сдвигоустойчивости с разработкой метода проектирования дорожных одежд и технологии их устройства с учетом новых требований к материалам слоев, обеспечивающих работу покрытия без образования колеи,                      (№УД 47/185 от 21.10.2008) ОАО «СоюздорНИИ»                                               № 13285.5001055354.08.1.012.5                                      от 27.11.2008</t>
  </si>
  <si>
    <t>2.5.19</t>
  </si>
  <si>
    <t>Разработка целевой программы ведомства «Обеспечение комплексной безопасности объектов дорожного хозяйства». ,                      (№УД 47/184 от 21.10.2008),       ООО «Дориспроект»                                               № 13285.5018123556.08.1.001.2                                      от 27.11.2008</t>
  </si>
  <si>
    <t>2.7.3</t>
  </si>
  <si>
    <t xml:space="preserve">Разработка перечня автомобильных дорог федерального значения с учетом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УД-47/207 от 19.11.2008)                            ФГУП «РосдорНИИ»                                                                             № 13285.7712006319.08.1.063.1     от 26.12.2008
</t>
  </si>
  <si>
    <t>Сравнитедльный анализ эффективности строительства участков автомобильной дороги "Амур" Чита-Хабаровск и участков транспортного обхода вокруг г. Санкт-Петербурга за счет средств федерального бюджета в рамках реализации подпрограммы "Автомобильные дороги" ФЦП "Модернизация транспортной системы России (2002-2010 гг.)" и средств международных финансовых организаций в 2003-2007 гг.,                             (№ УД-47/137 от 08.09.2008 ) Научно-исследовательский и проектный институт территориального развития и транспортной инфраструктуры      № 13285.7813121318.08.1.011.2                 от 27.11.2008</t>
  </si>
  <si>
    <t>4.1.3</t>
  </si>
  <si>
    <t>Обязательные требования к эксплуатации железнодорожных переездов (технический регламент),                                                          ( № УД-47/200 от 30.10.2008,)  ООО «РосДорСервис                                       № 13285.6163073052.08.1.001.8                                                                от  27.11.2008</t>
  </si>
  <si>
    <t>4.2.20</t>
  </si>
  <si>
    <t>Организация и проведение экспертизы проектов национальных стандартов в области дорожного хозяйства,                                                                        ( № УД-47/164 от 10.10.2008)  АНО «Научно-исследовательский институт транспортно-строительного комплекса»                                        № 13285/7721277481.08.1.005.7                                                      от 27.11.2008</t>
  </si>
  <si>
    <t>4.4.7</t>
  </si>
  <si>
    <t>«Разработка рекомендаций по строительству армогрунтовых насыпей и гибких подпорных стен». 
(от  20.10.2008 № УД 47/177 ) 
ОАО "СоюздорНИИ"                        № 13285.5001055354.08.1.011.4     от 27.11.2008</t>
  </si>
  <si>
    <t xml:space="preserve">№ 3/30 
от 25.08.2008
</t>
  </si>
  <si>
    <t>4.5.11</t>
  </si>
  <si>
    <t>«Разработка комплекта нормативно-технических документов по специализированному гидрометеорологическому обеспечению дорожного хозяйства и по использованию специализированной гидрометеорологической информации при зимнем содержании автомобильных дорог»                                                    (от 10.10.2008 № УД 47/171 )    ФГУП "РосдорНИИ"                        № 13285.7712006319.08.1.060.7     от 27.11.20</t>
  </si>
  <si>
    <t xml:space="preserve">№ 3/31 
от 25.08.2008
</t>
  </si>
  <si>
    <t>4.12.6</t>
  </si>
  <si>
    <t>Разработка рекомендаций по осуществлению технического надзора на федеральных автомобильных дорогах с разработкой технического задания,                                                           (от 10.10.2008 № УД 47/165)       АНО «Научно-исследовательский институт транспортно-строительного комплекса»                                           № 13285.7721277481.08.1.006.8 от 27.11.2008</t>
  </si>
  <si>
    <t xml:space="preserve">№ 3/33 
от 25.08.2008
</t>
  </si>
  <si>
    <t>Разработка методов идентификации продукции, прошедшей подтверждение соответствия,                                                      гражданского назначения,                                                               (от 08.06.2007 № УД-47/88, 2008) МАДИ (ГТУ)                                               №  13285.7714029600.07.1.004.4                                                                  от 31.08.2007</t>
  </si>
  <si>
    <t>4.8</t>
  </si>
  <si>
    <t>Совершенствование системы контроля качества при проектировании, строительстве, реконструкции, ремонте и содержании автомобильных дорог и дорожных сооружений</t>
  </si>
  <si>
    <t>4.8.1</t>
  </si>
  <si>
    <t>Разработка методических рекомендаций по проектированию строительства (реконструкции) очистных сооружений на автомобильных дорогах общего пользования для оптимизации затрат в период их эксплуатации,                                                 гражданского назначения,                                                          (от 30.05.2006 № ОПО-47/202, 2008) ФГУП "РосдорНИИ"                                      № 13285.7712006319.07.1.009.9                                                            от 04.07.2007</t>
  </si>
  <si>
    <t>4.8.2</t>
  </si>
  <si>
    <t>Разработка методических рекомендаций по применению металлических гофрированных конструкций водосбросных лотков для отвода воды с проезжей части автомобильных дорог и мостовых сооружений,                                                     гражданского назначения,                                                     (от 14.06.2007 № УД-47/125, 2008) ФГУП "РосдорНИИ"                                                      №  13285.7712006319.07.1.038.2                                                          от 31.08.2007</t>
  </si>
  <si>
    <t>4.9</t>
  </si>
  <si>
    <t>Разработка методов прогнозирования срока службы дорожных и мостовых конструкций</t>
  </si>
  <si>
    <t>4.9.1</t>
  </si>
  <si>
    <t>Разработка модели и проектов соответствующих правовых и организационных актов по оптимизации организационной структуры Росавиации (центрального аппарата и территориальных органов (окружных управлений); разработка проектов административных регламентов по осуществлению государственных функций и государственных услуг по сертификации объектов гражданской авиации (в соответствии с новой редакцией Положения о Росавиации), по лицензированию перевозок воздушным транспортом пассажиров и перевозок воздушным транспортом грузов, по государственной регистрации гражданских воздушных судов, ведению Государственного реестра гражданских воздушных судов Российской Федерации</t>
  </si>
  <si>
    <t>Разработка корректировок, анализ ресурсного обеспечения и прогнозной эффективности реализации Федеральной целевой программы (ФЦП) "Развитие транспортной системы России (2010-2015гг.)" Подпрограмма "Гражданская авиация", с учетом итогов реализации ФЦП "Модернизация транспортной системы России" (2002-2010 гг.)", основных параметров Концепции развития аэродромной сети Российской Федерации на период до 2020 года и положений Федерального закона от 18.10.2008 г. №230-ФЗ в части передачи аэропортов и (или) аэродромов в собственность и (или) управление субъектам Российской Федерации. Государственный контракт №ГКС-156/08 от 12.12.2008. 
Исполнитель - ФГУП ГПИ и НИИ ГА "Аэропроект"</t>
  </si>
  <si>
    <t>Создание в отрасли системы бесперебойного обеспечения авиаГСМ, защищенного от финансовой нестабильности авиаперевозчиков резервными финансовыми инструментами и инструментами антимонопольного законодательства.                                     Создание в отрасли системы биржевой торговли, системы альтернативных топливозаправочных комплексов в крупных аэропортах, при законодательном закреплении данных инструментов</t>
  </si>
  <si>
    <t>СЭД. Том «Безопасность дорожного движения»,                                              гражданского назначения,                                               (от 06.09.2004 № ОПО-12/349, 2006) МАДИ (ГТУ)</t>
  </si>
  <si>
    <t>№ 2 от 27.03.2004</t>
  </si>
  <si>
    <t>4.9.7</t>
  </si>
  <si>
    <t>ОДМ. Руководство по устранению и профилактике возникновения участков концентрации ДТП  при эксплуатации автомобильных дорог,                        гражданского назначения,                                                      (от 20.06.2007 № УД-47/160, 2009) ФГУП "РосдорНИИ"                                        № 13285.7712006319.07.1.044.8                                                     от 31.08.2007</t>
  </si>
  <si>
    <t>4.9.8</t>
  </si>
  <si>
    <t>Разработка ОДМ "Рекомендации по обеспечению безопасности движения пешеходов на участках автомобильных дорог федерального значения в населенных пунктах",                                        гражданского назначения,                                              (от 27.11.2007 № УД-47/282, 2008) ФГУП "РосдорНИИ",                                                                             № 13285.7712006319.08.1.054.1                                                 от 21.01.2008</t>
  </si>
  <si>
    <t>4.9.9</t>
  </si>
  <si>
    <t>Разработка ОДМ "Методика определения допустимых осевых нагрузок автотранспортных средств в весенний период на основании результатов диагностики автомобильных дорог общего пользования федерального значения",                                                гражданского назначения,                                                (от 23.11.2007 № УД-47/280, 2008) ФГУП "РосдорНИИ",                                                 № 13285.7712006319.08.1.052.8                                             от 21.01.2008</t>
  </si>
  <si>
    <t>4.11</t>
  </si>
  <si>
    <t>Совершенствование системы ценообразования проектно-изыскательских работ, в сфере землепользования и сохранности автомобильных дорог и дорожных сооружений для оптимизации стоимости дорожных работ</t>
  </si>
  <si>
    <t>4.11.1</t>
  </si>
  <si>
    <t xml:space="preserve">Обосновывающие материалы заказа и строительства морского многофункционального буксира-спасателя мощностью 2,5-3,0 МВт и многофункционального буксира-спасателя мощностью 2,5-3,0 МВт (обеспечение безопасности рыбного промысла).
Анализ технического проекта буксира-спасателя проекта 16570 на соответствие последним требованиям надзорных органов и разработка технического задания на корректировку технического проекта.
Обосновывающие материалы заказа и строительства флота для ликвидации аварийных разливов нефти в море.
Обосновывающие материалы заказа и строительства аварийно-спасательного флота.
Обосновывающие материалы заказа и строительства вспомогательного флота для обеспечения деятельности специализированных аварийно-спасательных судов по обеспечению аварийно-спасательной готовности в установленных поисково-спасательных районах Российской Федерации.
</t>
  </si>
  <si>
    <t xml:space="preserve">Технико-экономическое обоснование (ТЭО) создания Системы управления движением судов в Авачинском заливе и Авачинской губе.
Технико-экономическое обоснование (ТЭО) создания системы контроля и мониторинга мореплавания в Северо-западной части Охотского моря.
Разработка концепции повышения сейсмической устойчивости портов Дальневосточного региона при землетрясениях.
</t>
  </si>
  <si>
    <t>Разработка комплексных мер по развитию ГМССБ, внедрению системы дальней идентификации и контроля местоположения судов (СДИ) в соответствии с Конвенцией СОЛАС. Разработка структуры построения и модели математического обеспечения национального Центра сбора данных (ЦСД) СДИ. Модернизация ядра информационных систем меморандумов. Разработка блока терминала со встроенным приемником ГЛОНАСС/GPS, контроллером системы мониторинга, органами управления и индикации для установки на суда внутреннего водного транспорта с целью оснащения государственных бассейновых управлений и судов технического флота средствами мониторинга с использованием навигационных спутниковых систем.</t>
  </si>
  <si>
    <t xml:space="preserve">Схемы движения судов в порты восточной части Финского залива - Санкт-Петербург, Приморск, Усть-Луга, Выборг и Высоцк.
Анализ условий и факторов, определяющих безопасное плавание судов в регионе Балтийского моря. Региональная система безопасности мореплавания восточной части Финского залива.
Региональная Система управления движения судов (СУДС) в восточной части Финского залива.                                                             Анализ сложившейся системы организации судоходства в Керченском проливе с подходами.
Анализ действующей нормативно-правовой базы в Керченском проливе в сравнении с международными нормами.
Анализ структур и деятельности СУДС в Керченском проливе.
Формулировка требований к системе организации судоходства в Керченском проливе.
Составление технических заданий на сопутствующие и перспективные работы по системе судоходства в Керченском проливе.
</t>
  </si>
  <si>
    <t xml:space="preserve">Обобщение и анализ запросов органов управления дорожным хозяйством, проектных и подрядных организаций по вопросам ценообразования и сметного нормирования, подготовка аналитических материалов и публикация разъяснений в информационных изданиях,                                              гражданского назначения,                                              (от 05.10.2005 № ОПО-12/329, 2006) ОАО "ГипродорНИИ"   </t>
  </si>
  <si>
    <t>4.11.6</t>
  </si>
  <si>
    <t>Определение объективно необходимых размеров накладных расходов для работ по содержанию автомобильных дорог и искусственных сооружений на них,                                                        гражданского назначения,                                                   (от 05.12.2006 № ОПО-12/456, 2005) ВГАСУ</t>
  </si>
  <si>
    <t>2005</t>
  </si>
  <si>
    <t>4.11.7</t>
  </si>
  <si>
    <t>ОДН «Переработка Временных сметных норм и расценок на работы по зимнему и летнему содержанию автомобильных дорог с учетом изменений и дополнений к нормам и прогнозных цен 2006 года»,                                                          гражданского назначения,                                                    (от 24.10.2005 № ОПО-12/359, 2006) ФГУП "РосдорНИИ"</t>
  </si>
  <si>
    <t>4.11.8</t>
  </si>
  <si>
    <t>Разработка методических рекомендаций по определению стоимости проектных работ на капитальный ремонт автомобильных дорог и сооружений на них,                                                     гражданского назначения,                                                          (от 11.11.2004 № ОПО-12/661, 2005) ВГАСУ</t>
  </si>
  <si>
    <t>4.11.9</t>
  </si>
  <si>
    <t>Разработка методических рекомендаций по определению удельных показателей стоимости работ на строительство, реконструкцию, ремонт и содержание автомобильных дорог,                                                 гражданского назначения,                                               (от 01.10.2004 № ОПО-12/521, 2005) ВГАСУ</t>
  </si>
  <si>
    <t>4.11.10</t>
  </si>
  <si>
    <t>Разработка предложений по организации проведения мониторинга цен на основные ресурсы в дорожном хозяйстве,                                                      гражданского назначения,                                               (от 25.06.2007 № УД-47/165, 2007) ФГУП "РосдорНИИ"                                              №  13285.7712006319.07.1.045.9                                                                от 31.08.2007</t>
  </si>
  <si>
    <t>№ 3/59 от 11.05.07</t>
  </si>
  <si>
    <t>4.12</t>
  </si>
  <si>
    <t>Совершенствование установления норм в области проектирования на основе анализа последствий чрезвычайных ситуаций</t>
  </si>
  <si>
    <t>4.12.1</t>
  </si>
  <si>
    <t>ОДМ. Эталоны проектов на  модернизацию, капитальный ремонт и ремонт участка автомобильных дорог,                                                  гражданского назначения,                                                 (от 12.08.2005 № ОПО-12/132, 2006) ФГУП "РосдорНИИ"</t>
  </si>
  <si>
    <t>№ 2 от 04.04.2005</t>
  </si>
  <si>
    <t>4.12.2</t>
  </si>
  <si>
    <t>Разработка     ОДМ  «Метрологическое  обеспечение строительства, содержания    и  ремонта федеральных       автомобильных дорог»,                                              гражданского назначения,                                                 (от 08.06.2007 № УД-47/86, 2008) ФГУП "РосдорНИИ"                                           № 13285.7712006319.07.1.028.1                                                           от 31.08.2007</t>
  </si>
  <si>
    <t>№ 3/61 от 11.05.07</t>
  </si>
  <si>
    <t>4.12.3</t>
  </si>
  <si>
    <t>Исследование современных методов обеспечения качества дорожных работ с разработкой рекомендаций по совершенствованию управления качеством в дорожном хозяйстве,                                              гражданского назначения,                                                           (от 31.05.2007 № УД-47/25, 2008) ФГУП "РосдорНИИ"                                           № 13285.7712006319.07.1.028.1                                                               от 31.08.2007</t>
  </si>
  <si>
    <t>4.13</t>
  </si>
  <si>
    <t>Совершенствовние методов прогнозирования срока службы доожных и мостовых конструкций</t>
  </si>
  <si>
    <t>4.13.1</t>
  </si>
  <si>
    <t>4.14</t>
  </si>
  <si>
    <t>Совершенствование методов испытаний материалов, изделий и конструкций</t>
  </si>
  <si>
    <t>4.14.1</t>
  </si>
  <si>
    <t>Разработка изменений в методы испытаний для определения показателей по ГОСТ 22245-90,                                                 гражданского назначения,                                                       (от 27.06.2007 № УД-47/188, 2008) МАДИ (ГТУ)                                                №  13285.7714029600.07.1.011.2                                   от 31.08.2007</t>
  </si>
  <si>
    <t>Отчетные материалы  приняты по промежуточному 3 этапу выполненных работ</t>
  </si>
  <si>
    <t xml:space="preserve"> </t>
  </si>
  <si>
    <t>Подпрограмма "Гражданская авиация"</t>
  </si>
  <si>
    <t>1.1.</t>
  </si>
  <si>
    <t>Разработка концепции учета федерального имущества. Определение организационных и технических требований к инструментарию, реализующему учет, исходя из целей и задач, сформулированных концепцией. Разработка на основе определенных требований технического задания на создание программного обеспечения, позволяющего вести учет федерального имущества с возможностью автоматического отслеживания его в масштабе времени на основе базы данных федерального имущества. Создание опытного образца (макета) программного обеспечения. Государственный контракт  
№ ГК-6/02 от 24.08.2006 г. Исполнитель - МГТУ ГА</t>
  </si>
  <si>
    <t>август 2006 - декабрь 2008</t>
  </si>
  <si>
    <t>14 августа 
2006 г.</t>
  </si>
  <si>
    <t>Концепция учета государственного имущества, находящегося в ведении Росавиации; техническое задание на создание программного обеспечения, позволяющего вести учет федерального имущества с возможностью автоматического отслеживания его в масштабе времени на основе базы данных федерального имущества; опытный образец (макет) программного обеспечения</t>
  </si>
  <si>
    <t>-</t>
  </si>
  <si>
    <t>Исследование и разработка Федеральных авиационных правил "Правила и условия авиатопливообеспечения воздушных судов гражданской авиации." Исполнитель - ФГУП "Государственный научно-исследовательский институт гражданской авиации". Государственный контракт 
№ ГКС-27/07 от 24.09.2007 г.</t>
  </si>
  <si>
    <t>сентябрь 2007 - октябрь 2008</t>
  </si>
  <si>
    <t>03 сентября 2007 г.</t>
  </si>
  <si>
    <t>Федеральные авиационные правила "Правила и условия авиатопливообеспечения воздушных судов гражданской авиации", отвечающие требованиям действующего законодательства Российской Федерации, международным нормам и утвержденные Минтрансом России</t>
  </si>
  <si>
    <t>Разработка предложений по актуализации форм государственного статистического наблюдения в гражданской авиации и  повышению эффективности использования отраслевой статистики. Исполнитель - ООО "РБК - ЦЕНТР". Государственный контракт 
№ ГКС-61/07 от 24.12.2007</t>
  </si>
  <si>
    <t>декабрь 2007 - октябрь 2008</t>
  </si>
  <si>
    <t>14 декабря 
2007 г.</t>
  </si>
  <si>
    <t>Отчет по НИР «Анализ и предложения по повышению эффективности  осуществления и использования результатов государственного статистического наблюдения в гражданской авиации»; проект изменений в составе форм госстатнаблюдения в гражданской авиации, подготовленный к представлению на утверждение в ФСГС,  и предложения по отраслевому  регламенту сбора, обработки, и анализа статистической информации</t>
  </si>
  <si>
    <t>1.4.</t>
  </si>
  <si>
    <t>Создание системы контроля исполнительской дисциплиныи аналитической обработки процессов исполнения распорядительных документов Росавиации. Исполнитель - ИППИ РАН. Государственный контракт №ГК-119 от 08.09.2008</t>
  </si>
  <si>
    <t>сентябрь 2008 - декабрь 2008</t>
  </si>
  <si>
    <t>Разработанная система контроля исполнительской дисциплиныи аналитической обработки процессов исполнения распорядительных документов Росавиации</t>
  </si>
  <si>
    <t xml:space="preserve">1.5. </t>
  </si>
  <si>
    <t>Разработка автоматизированной системы, предназначенной для мониторинга и контроля доставки внутренней корреспонлденции Росавиации. Государственный контракт № ГК-118 от 08.09.2008. Исполнитель - ООО НПФ "ИНСЕТ".</t>
  </si>
  <si>
    <t>Разработанная автоматизированная система, предназначенная для мониторинга и контроля доставки внутренней корреспонлденции Росавиации</t>
  </si>
  <si>
    <t>1.6.</t>
  </si>
  <si>
    <t>октябрь 2008 - декабрь 2009</t>
  </si>
  <si>
    <t>Проведение исследований по оценке расчетных характеристик и сроков службы геосеток с разработкой Рекомендаций по усилению усовершенствованных видов покрытий при капитальном ремонте и ремонте автомобильных дорог,                                                      гражданского назначения,                                              (от 12.11.2007 № УД-47/267, 2008) ГОУ "СибАДИ",                                                                      № 13285.5502029210.08.1.001.1                                       от 21.01.2008</t>
  </si>
  <si>
    <t>2.3.18</t>
  </si>
  <si>
    <t>Экспериментальные исследования асфальтобетонов верхних слоев покрытия (ЩМА, плотных а/б на ПБВ и др.) для определения расчетных характеристик, используемых при проектировании нежестких дорожных одежд (дополнительно к ОДН 218.046-01),                                         гражданского назначения,                                             (от 17.12.2007 № УД-47/310, 2009) ОАО "СоюздорНИИ",                                                   № 13285.5001055354.08.1.009.2                                          от 21.01.2008</t>
  </si>
  <si>
    <t>2.4</t>
  </si>
  <si>
    <t>Повышение качества нефтяного дорожного битума и асфальтобетона</t>
  </si>
  <si>
    <t>2.4.1</t>
  </si>
  <si>
    <t>Проведение комплекса экспериментальных исследований усталостной прочности асфальтобетонов для прогнозирования срока службы покрытий методами математического моделирования с разработкой приборного комплекса,                                              гражданского назначения,                                           (от 19.10.06 № ОПО-47/435, 2008) РГСУ                                                         №  13285.6163020389.07.1.005.7                                                                от 04.07.07</t>
  </si>
  <si>
    <t>№5/17 от 11.09.06</t>
  </si>
  <si>
    <t>2.4.2</t>
  </si>
  <si>
    <t>Анализ уровня энергозатрат и снижения качества битумов при существующих технологиях его подготовки и хранения на АБЗ производственных подразделений Росавтодора с разработкой рекомендаций,                                                                гражданского назначения,                                                            (от 23.10.2006 № ОПО-47/449, 2008) РГСУ,                                                         № 13285.6163020389.07.1.008.1                                            от 04.07.2007</t>
  </si>
  <si>
    <t>2.4.3</t>
  </si>
  <si>
    <t>Разработка методики функционального проектирования составов асфальтобетонных смесей с составлением рекомендаций,                                    гражданского назначения,                                                          (от 27.09.05 № ОПО-12/291, 2007) ДП ФГУП "Смоленский СоюздорНИИ"</t>
  </si>
  <si>
    <t>2.4.4</t>
  </si>
  <si>
    <t>Разработать Рекомендации по повышению долговечности верхних слоев асфальтобетонных покрытий на основе обобщения материалов экспериментального и опытного строительства и обследований асфальтобетонных дорожных покрытий,                                               гражданского назначения,                                                          (от 15.11.06 № ОПО-47/495, 2007) ФГУП "РосдорНИИ"                              №  13285.7712006319.07.1.018.9                                                                   от 04.07.07</t>
  </si>
  <si>
    <t>2006-2007</t>
  </si>
  <si>
    <t>№5/31 от 11.09.06</t>
  </si>
  <si>
    <t>2.4.5</t>
  </si>
  <si>
    <t>Исследование эффективности асфальтобетонных покрытий с добавкой резиновой крошки из автомобильных покрышек,                                                                          гражданского назначения,                                                 (от 19.10.05 № ОПО-12/351, 2006) МАДИ (ГТУ)</t>
  </si>
  <si>
    <t>2.5</t>
  </si>
  <si>
    <t>Повышение транспортно-эксплуатационных качеств автомобильных дорог и безопасности дорожного движения</t>
  </si>
  <si>
    <t>2.5.1</t>
  </si>
  <si>
    <t>ОДМ. Методические рекомендации по оценке пропускной способности автомобильных дорог (взамен Руководства Минавтодор РСФСР, 1982 г.),                                                          гражданского назначения,                                                                      (от 09.12.05 № ОПО-12/476, 2007) АНО "Институт проблем безопасности движения"</t>
  </si>
  <si>
    <t>2.5.2</t>
  </si>
  <si>
    <t>Разработка программы создания системы мониторинга условий движения транспортных потоков и информирования участников движения с применением телематики на федеральных автомобильных дорогах Московского транспортного узла,                                                      гражданского назначения,                                                                  (от 14.07.06 № ОПО-47/304, 2008) ФГУП "РосдорНИИ"                                     №  13285.7712006319.07.1.016.7                                                                    от 04.07.07</t>
  </si>
  <si>
    <t>2.5.3</t>
  </si>
  <si>
    <t>Разработка методики оценки динамических перегрузок эксплуатируемых дорожных покрытий для расчета остаточного срока их службы,                                                            гражданского назначения,                                                                           (от 19.10.06 № ОПО-47/437, 2008) РГСУ                                                                                     №  13285.6163020389.07.1.007.9                                                                                   от 04.07.07</t>
  </si>
  <si>
    <t>№5/18 от 11.09.06</t>
  </si>
  <si>
    <t>2.5.4</t>
  </si>
  <si>
    <t xml:space="preserve">Исследование параметров ползучести материалов конструктивных слоев дорожных одежд и их влияния на величину накопления остаточных деформаций с разработкой приборного комплекса,                                                                                         гражданского назначения,                                                                                    (от 19.10.06 № ОПО-47/436, 2009)  РГСУ                                                         №   13285.6163020389.07.1.006.8                                                                      от 04.07.07 </t>
  </si>
  <si>
    <t>№5/19 от 11.09.06</t>
  </si>
  <si>
    <t>2.5.5</t>
  </si>
  <si>
    <t>Разработка ведомственной целевой программы содержания и ремонта федеральных автомобильных дорог,                                                        гражданского назначения,                                                                                       (от 29.11.06 № ОПО-47/504, 2007) ФГУП "РосдорНИИ"                           №  13285.7712006319.07.1.022.4                                                                 от 04.07.07</t>
  </si>
  <si>
    <t>№5/22 от            11. 09.06</t>
  </si>
  <si>
    <t>2.5.6</t>
  </si>
  <si>
    <t>Разработка классификации повреждений и методики оценки технического состояния конструкций и обустройств автодорожных тоннелей,                                                                                           гражданского назначения,                                                                 (от 06.10.04 № ОПО-12/534, 2006) СГУПС (Сибирький Государственный Университет путей сообщения)</t>
  </si>
  <si>
    <t>2.5.7</t>
  </si>
  <si>
    <t>ОДМ «Методические рекомендации по проектированию фронтальных дорожных ограждений»,                                               гражданского назначения,                                                       (от 07.09.05 № ОПО-12/236, 2006) ООО "Прогресс-АПК"</t>
  </si>
  <si>
    <t>2.5.8</t>
  </si>
  <si>
    <t xml:space="preserve">1.7. </t>
  </si>
  <si>
    <t>октябрь 2008 - декабрь 2008</t>
  </si>
  <si>
    <t>Корректировка ФЦП  "Развитие транспортной системы России (2010-2015гг.)" Подпрограмма "Гражданская авиация" с учетом изменения законодательства</t>
  </si>
  <si>
    <t>1.8.</t>
  </si>
  <si>
    <t>Разработка государственной программы совершенствования системы топливообеспечения в гражданской авиации России</t>
  </si>
  <si>
    <t>ноябрь 2008 - ноябрь 2009</t>
  </si>
  <si>
    <t>1.9.</t>
  </si>
  <si>
    <t>1.10.</t>
  </si>
  <si>
    <t>Разработка изменений в действующие правила перевозки пассажиров и другие нормативные правовые акты и федеральные законы с целью обеспечения гарантий соблюдения прав пассажиров при несоблюдении условий договора воздушной перевозки</t>
  </si>
  <si>
    <t xml:space="preserve">Анализ состояния вопроса в области межремонтных сроков службы и требований к эксплуатационно-техническому состоянию  аэродромных покрытий капитального типа. Разработка методики обоснования межремонтных сроков службы для сложившегося рынка ремонтных и строительных материалов, современных условий финансирования текущего  и капитального ремонтов аэродромных покрытий
</t>
  </si>
  <si>
    <t>1.11.</t>
  </si>
  <si>
    <t>1.12.</t>
  </si>
  <si>
    <t>По тематике: "Поддержание летной годности воздушных судов"</t>
  </si>
  <si>
    <t>Анализ и прогноз развития рынка транспортных услуг, грузовой базы морского транспорта, прогноз социально-экономического развития отрасли в результате реализации подпрограммы</t>
  </si>
  <si>
    <t>Протокол Конкурсной комиссии по НИОКР от 08.04.2008 № 16</t>
  </si>
  <si>
    <t>Развитие транспортного и обеспечивающего флота в ходе реализации Подпрограммы</t>
  </si>
  <si>
    <t>2.1.</t>
  </si>
  <si>
    <t>Протокол Конкурсной комиссии по НИОКР  от 15.04.2008 № 23</t>
  </si>
  <si>
    <t>Безопасность функционирования морского транспорта</t>
  </si>
  <si>
    <t>3.1.</t>
  </si>
  <si>
    <t xml:space="preserve">Протокол Конкурсной комиссии по НИОКР от 08.04.2008 № 8  </t>
  </si>
  <si>
    <t>3.2.</t>
  </si>
  <si>
    <t xml:space="preserve">Протокол Конкурсной комиссии по НИОКР от 17.06.2008 № 45 </t>
  </si>
  <si>
    <t>3.3.</t>
  </si>
  <si>
    <t>Протокол Конкурсной комиссии по НИОКР от 17.06.2008 № 46</t>
  </si>
  <si>
    <t xml:space="preserve">Подпрограмма "Морской транспорт" </t>
  </si>
  <si>
    <t xml:space="preserve">Подпрограмма "Внутренние водные пути"  </t>
  </si>
  <si>
    <t>Повышение (увеличение) пропускной способности внутренних водных путей</t>
  </si>
  <si>
    <r>
      <t xml:space="preserve">4.01.008-08 от 19.05.2008      ТЭО развития водного транспорта в Ленском бассейне в связи со строительством железной дороги Беркакит-Томмот-Якутск и развитием на территории Республики Саха (Якутия) трубопроводных транспортных систем. Исполнитель: ЗАО "Ленгипроречтранс" Регистрационный номер Роснауки
13287.7808030778.08.1.002.8 от 01.08.2008                 </t>
    </r>
    <r>
      <rPr>
        <i/>
        <sz val="10"/>
        <rFont val="Times New Roman"/>
        <family val="1"/>
      </rPr>
      <t>НИОКР гражданского назначения</t>
    </r>
  </si>
  <si>
    <t>Протокол Конкурсной комиссии по НИОКР от 19.07.2007 № 46</t>
  </si>
  <si>
    <t>Протокол Конкурсной комиссии по НИОКР от 03.06.2008 № 30</t>
  </si>
  <si>
    <t>полезные модели</t>
  </si>
  <si>
    <t>Исключительные права на планируемый объект интеллектуальной собственности принадлежат Российской Федерации и Исполнителю совместно</t>
  </si>
  <si>
    <r>
      <t xml:space="preserve">4.01.010-08 от 23.06.2008 Разработка стратегических направлений развития внутреннего водного транспорта России на период до 2030 года, проекта Концепции и проекта федеральной целевой программы "Развитие транспортной системы России на период 2010-2015 годы", раздел "Внутренний водный транспорт".          Исполнитель: "ФГОУ ВПО СПГУВК"    Регистрационный номер Роснауки
13287.7805029012.08.1.007.8 от 01.08.2008                   </t>
    </r>
    <r>
      <rPr>
        <i/>
        <sz val="10"/>
        <rFont val="Times New Roman"/>
        <family val="1"/>
      </rPr>
      <t>НИОКР гражданского назначения</t>
    </r>
  </si>
  <si>
    <t xml:space="preserve">Протокол Конкурсной комиссии по НИОКР от 03.06.2008 № 27 </t>
  </si>
  <si>
    <t>2</t>
  </si>
  <si>
    <t>Обеспечение безопасности на  внутренних водных путях</t>
  </si>
  <si>
    <r>
      <t xml:space="preserve">4.01.006-08 от 05.05.08 Научное обоснование проекта и состава системы ликвидации разливов нефти (ЛРН) на внутренних водных путях европейской части Российской Федерации. Регистрационный номер Роснауки
13287.5262149092.08.1.002.9 от 22.05.2008         Исполнитель: ООО "ЛАРН-ПРОЕКТ"
</t>
    </r>
    <r>
      <rPr>
        <i/>
        <sz val="10"/>
        <rFont val="Times New Roman"/>
        <family val="1"/>
      </rPr>
      <t>НИОКР гражданского назначения</t>
    </r>
  </si>
  <si>
    <t>Протокол Конкурсной комиссии по НИОКР от 15.04.2008 № 22</t>
  </si>
  <si>
    <t>2.2.</t>
  </si>
  <si>
    <r>
      <t xml:space="preserve">4.01.009-08 от 23.06.2008 Разработка комплексных предложений по совершенствованию сетей технологической связи и управления ими в Амурском, Обь-Иртышском, Ленском бассейнах и научно-техническое сопровождение реконструкции и развития Комплексной системы электросвязи и навигации внутреннего водного транспорта. Разработка системы мониторинга и связи судов технического флота на базе КНС ГЛОНАСС/GPS с использованием каналов ССС  и традиционных систем связи для внутренних водных путей Российской Федерации. Исполнитель: ООО "РАДИОМА инжиниринг" Регистрационный номер Роснауки
13287.7726308133.08.1.001.8 от 01.08.2008              </t>
    </r>
    <r>
      <rPr>
        <i/>
        <sz val="10"/>
        <rFont val="Times New Roman"/>
        <family val="1"/>
      </rPr>
      <t>НИОКР гражданского назначения</t>
    </r>
  </si>
  <si>
    <t>Протокол Конкурсной комиссии по НИОКР от 03.06.2008 № 29</t>
  </si>
  <si>
    <t>2.3.</t>
  </si>
  <si>
    <r>
      <t xml:space="preserve">4.01.007-08 от 05.05.2008 Разработка технических требований к средствам связи и навигации, как элементам сети технологической связи ВВТ и организации их подтверждения с целью повышения безопасности судоходства на ВВП (второй этап).               Регистрационный номер Роснауки
13287.7706601782.08.1.002.4 от 22.05.2008        Исполнитель: ООО "НПП Пиротех"                        </t>
    </r>
    <r>
      <rPr>
        <i/>
        <sz val="10"/>
        <rFont val="Times New Roman"/>
        <family val="1"/>
      </rPr>
      <t>НИОКР гражданского назначения</t>
    </r>
  </si>
  <si>
    <t>Протокол Конкурсной комиссии по НИОКР от 15.04.2008 № 24</t>
  </si>
  <si>
    <t>2.4.</t>
  </si>
  <si>
    <r>
      <t xml:space="preserve">4.01.002-08 от 28.04.2008 Разработка научно обоснованных критериев качества содержания внутренних водных путей. Регистрационный номер Роснауки
13287.7805029012.08.1.005.6 от 22.05.2008         Исполнитель: "ФГОУ ВПО СПГУВК"              Регистрационный номер Роснауки
13287.7805029012.08.1.005.6 от 22.05.2008
</t>
    </r>
    <r>
      <rPr>
        <i/>
        <sz val="10"/>
        <rFont val="Times New Roman"/>
        <family val="1"/>
      </rPr>
      <t>НИОКР гражданского назначения</t>
    </r>
  </si>
  <si>
    <t>Протокол Конкурсной комиссии по НИОКР от 08.04.2008 № 13</t>
  </si>
  <si>
    <t>2.5.</t>
  </si>
  <si>
    <r>
      <t xml:space="preserve">4.01.003-08 от 28.04.2008 Проведение исследовательских работ, поверочно-теоретических расчётов прочности и устойчивости конструкций шлюзов №№ 5, 10, 11, 12, 13, 15, грунтовой дамбы № 74, напорного трубопровода № 34 насосной станции № 32 Волго-Донского судоходного канала с целью установления фактического технического состояния, запасов прочности и несущей способности сооружений и оборудования, разработка критериев безопасности. Регистрационный номер Роснауки
13287.7805029012.08.1.006.7 от 22.05.2008       Исполнитель: "ФГОУ ВПО СПГУВК"                     </t>
    </r>
    <r>
      <rPr>
        <i/>
        <sz val="10"/>
        <rFont val="Times New Roman"/>
        <family val="1"/>
      </rPr>
      <t>НИОКР гражданского назначения</t>
    </r>
  </si>
  <si>
    <t>Протокол Конкурсной комиссии по НИОКР от 11.04.2008 № 19</t>
  </si>
  <si>
    <t>2.6.</t>
  </si>
  <si>
    <t>Протокол Конкурсной комиссии по НИОКР от 08.04.2008 № 14</t>
  </si>
  <si>
    <t>2.7.</t>
  </si>
  <si>
    <r>
      <t xml:space="preserve">4.01.001-08 от 24.04.2008 Гармонизация национальных требований по подготовке и дипломированию специалистов с международными требованиями, связанными с непосредственной эксплуатацией морского и речного транспорта. Регистрационный номер Роснауки
13287.7710025997.08.1.009.5 от 22.05.2008       Исполнитель: ОО "Российское научно-техническое общество водного транспорта" Регистрационный номер Роснауки
13287.7710025997.08.1.009.5 от 22.05.2008
</t>
    </r>
    <r>
      <rPr>
        <i/>
        <sz val="10"/>
        <rFont val="Times New Roman"/>
        <family val="1"/>
      </rPr>
      <t>НИОКР гражданского назначения</t>
    </r>
  </si>
  <si>
    <t>Протокол Конкурсной комиссии по НИОКР от 08.04.2008 № 9</t>
  </si>
  <si>
    <t>2.8.</t>
  </si>
  <si>
    <r>
      <t xml:space="preserve">4.01.005-08 от 05.05.2008 Разработка автоматизированной системы экспедиторской обработки документов в центральном аппарате Федерального агентства морского и речного транспорта "КДС – экспедиция" (третий этап). Регистрационный номер Роснауки
13287.7728210775.08.1.002.6 от 22.05.2008        Исполнитель: ООО НПФ "ИНСЕТ"
</t>
    </r>
    <r>
      <rPr>
        <i/>
        <sz val="10"/>
        <rFont val="Times New Roman"/>
        <family val="1"/>
      </rPr>
      <t xml:space="preserve">НИОКР гражданского назначения </t>
    </r>
  </si>
  <si>
    <t>Протокол Конкурсной комиссии по НИОКР от 15.04.2008 № 20</t>
  </si>
  <si>
    <t>база данных</t>
  </si>
  <si>
    <t>ИТОГО                          по подпрограмме:</t>
  </si>
  <si>
    <t>Подпрограмма "Развитие экспорта транспортных услуг"</t>
  </si>
  <si>
    <t>Исследование процесса колееобразования на мостовых сооружениях с разработкой требований к покрытию для различных условий эксплуатации на основе опытно-экспериментальных работ,                                                                    гражданского назначения,                                                       (от 03.12.2007 № УД-47/286, 2009) ФГУП "РосдорНИИ"                                                                       № 13285.7712006319.08.1.056.3                                     от 21.01.2008</t>
  </si>
  <si>
    <t>2.5.15</t>
  </si>
  <si>
    <t>Исследование режимов и безопасности дорожного движения с разработкой рекомендаций по оборудованию автомобильных дорог пешеходными дорожками, тротуарами и пешеходными переходами,                                                           гражданского назначения,                                                      (от 30.11.2007 № УД-47/285, 2008) ФГУП "РосдорНИИ",                                                              №  13285.7712006319.08.1.055.2                                    от 21.01.2008</t>
  </si>
  <si>
    <t>2.5.16</t>
  </si>
  <si>
    <t>Мониторинг колееобразования на реконструируемых федеральных автомобильных дорогах ЮФО, созданием станций долгосрочных наблюдений с разработкой рекомендаций,                                                              гражданского назначения,                                                           (от 17.12.2007 № УД-47/311, 2010) ООО "Доринжсервис",                                                                № 13285.6163085876.08.1.001.7                                              от 21.01.2008</t>
  </si>
  <si>
    <t>2.6</t>
  </si>
  <si>
    <t>Создание и совершенствование автоматизированных банков дорожных данных, разработка компьютерных методов автоматизированного планирования дорожных работ</t>
  </si>
  <si>
    <t>2.6.1</t>
  </si>
  <si>
    <t xml:space="preserve">Результаты НИР позволят представителю заказчика увеличить пропускную способность внутренних водных путей Российской Федерации на направлениях международных транспортных коридоров, включая МТК «Север-Юг»; определить контрольные показатели экономической эффективности реформирования системы управления внутренних водных путей Российской Федерации. </t>
  </si>
  <si>
    <t>Разработка предложений по повышению конкурентоспособности отечественного флота и отечественных судовладельцев.</t>
  </si>
  <si>
    <t>Повышение конкурентоспособности транспортной системы России и обеспечить развитие экспорта транспортных услуг в области перевозок опасных и вредных грузов морем</t>
  </si>
  <si>
    <t>Исследование мирового рынка транспортных услуг (состояние, тенденции, конъюнктура)</t>
  </si>
  <si>
    <t xml:space="preserve"> Повышение эффективности проводимой государственной политики в сфере дорожного хозяйства, в том числе в области международного сотрудничества и развития международных транспортных связей, ускорение интеграции Российской Федерации в мировую транспортную систему и защита интересов российских перевозчиков </t>
  </si>
  <si>
    <t xml:space="preserve">Определение состояния конъюнктуры и тенденций развития рынка автомобильной техники и систем фирменного технического обслуживания </t>
  </si>
  <si>
    <t>Содействие экономическому росту и повышению благосостояния населения через доступ к безопасным и качественным транспортным услугам российских авиаперевозчиков</t>
  </si>
  <si>
    <t>Повышение эффективности взаимодействия хозяйствующих субъектов авиационного комплекса</t>
  </si>
  <si>
    <t>Создание недискриминационных условий эффективного взаимодействия участников перевозочного процесса</t>
  </si>
  <si>
    <t>Обеспечению безопасной эксплуатации объекта и разработка плана устранения последствий воздействия опасных факторов пожара, техногенных и террористических  кризисных ситуаций</t>
  </si>
  <si>
    <t>Разогреватель кромки асфальтобетонного покрытия,                                                             гражданского назначения,                                                           (от 18.04.2003 № ПО-12/165-1; Д/с от 20.08.2004 № ОПО-12/267, 2007) ЗАО "Техника"</t>
  </si>
  <si>
    <t>2003-2007</t>
  </si>
  <si>
    <t>№ 26                 от  09.10.02</t>
  </si>
  <si>
    <t>3.1.2</t>
  </si>
  <si>
    <t>Установка эмульсионная производительностью 10-15 т на основе ультразвукового диспергатора,                                                          гражданского назначения,                                                       (от 06.05.2003 № ПО-12/194-1; Д/с от 20.08.2004 № ОПО-12/268, 2007) ФГУП "ЦНКБ"</t>
  </si>
  <si>
    <t>№ 4                                        от 07.04.03</t>
  </si>
  <si>
    <t>3.1.3</t>
  </si>
  <si>
    <t>Насос водяной для комплексной дорожной машины,                                                                  гражданского назначения,                                                     (от 09.12.2002 № ПО-12/606-1; Д/с от 20.08.2004 № ОПО-12/269-1, 2007) ЗАО "Техника</t>
  </si>
  <si>
    <t>2002-2007</t>
  </si>
  <si>
    <t>Б/н от 05.06.2002</t>
  </si>
  <si>
    <t>3.1.4</t>
  </si>
  <si>
    <t>Горелка универсальная 15 кВТ,                                                                                       гражданского назначения,                                                              (от 18.04.2003 № ПО-12/164-1; Д/с от 20.08.2004 № ОПО-12/266, 2007) ЗАО "Техника"</t>
  </si>
  <si>
    <t>№ 26 от  09.10.02</t>
  </si>
  <si>
    <t>3.1.5</t>
  </si>
  <si>
    <t>Гидромеханическая КПП автогрейдера мощностью, кВт:                                              -90-110                                                             -125-140                                                                       -155-170,                                                                                                                                       гражданского назначения,                                       (от 05.11.2002 № ПО-12/569-1; Д/с от 06.07.2004 № ОПО-12/105, 2007)  ОАО "ВНИИСтройдормаш"</t>
  </si>
  <si>
    <t>3.1.6</t>
  </si>
  <si>
    <t>3.1.7</t>
  </si>
  <si>
    <t>Переработка Инженерно-геодезических изысканий железных и автомобильных дорог (взамен ВСН 208-89),                                                           гражданского назначения,                                                           (от 27.09.2005 № ОПО-12/292, 2006) ОАО "ГипродорНИИ"</t>
  </si>
  <si>
    <t>4.3.6</t>
  </si>
  <si>
    <t>Методические рекомендации по проектированию элементов инженерного оборудования автомобильных дорог (ограждений, бордюров, парапетов, водостоков и др.) из монолитного цементобетона,                                                    гражданского назначения,                                             (от 12.07.2007 №УД-47/202, 2008) МАДИ (ГТУ)                                                                      №   13285.7714029600.07.1.013.4                                                                                        от 31.08.2007</t>
  </si>
  <si>
    <t>№ 2 от         02.05.2007</t>
  </si>
  <si>
    <t>4.3.7</t>
  </si>
  <si>
    <t>Методические рекомендации по повышению качества инженерно-геологических изысканий при проектировании строительства (реконструкции) автомобильных дорог общего пользования с применением подповерхностного зондирования,                                                    гражданского назначения,                                           (от 17.07.2007 № УД-47/203, 2009) МАДИ (ГТУ)                                                       №   13285.7714029600.07.1.014.5                                                                                   от 31.08.2007</t>
  </si>
  <si>
    <t>4.4</t>
  </si>
  <si>
    <t>Пересмотр и разработка нормативных документов по дорожно-строительным материалам, изделиям и конструкциям</t>
  </si>
  <si>
    <t>4.4.1</t>
  </si>
  <si>
    <t>Разработка ОДМ «Расчет пропускной способности пересечений автомобильных дорог»,                                                            гражданского назначения,                                                                     (от 30.11.2006 № ОПО-47/507, 2007) МАДИ (ГТУ)                                                      № 132857714029600.07.1.002.2                                                                   от 04.07.2007</t>
  </si>
  <si>
    <t>Разработка передвижной лаборатории для обеспечения экологической безопасности дорожного хозяйства и снижения отрицательного воздействия автомобильных дорог на экосистему,                                                             гражданского назначения,                                                 (от 02.12.2004 № ОПО-12/761, 2005) ФГУП СНПЦ "Росдортех"</t>
  </si>
  <si>
    <t>3.2.5</t>
  </si>
  <si>
    <t>Разработка прибора для оценки состояния воздуха рабочей зоны асфальтобетонных заводов,                                                                   гражданского назначения,                                                      (от 10.02.2004 № ОПО-12/806, 2005) АНО "Научно-практический центр Эриксоновской коммуникации"</t>
  </si>
  <si>
    <t>№ 10 от 29.11.2004</t>
  </si>
  <si>
    <t>3.2.6</t>
  </si>
  <si>
    <t>Научное обоснование создания и разработка эскизного проекта наблюдательного полигона (стационарного пункта наблюдения) на автомобильной дороге для исследования работоспособности и сроков лужбы дорожных конструкций,                                                      гражданского назначения,                                   (от 17.12.2007 № УД-47/312, 2008) ООО "Доринжсервис"</t>
  </si>
  <si>
    <t xml:space="preserve">Программная задача «Техническое регулирование дорожного хозяйства и нормативно-техническое обеспечение». </t>
  </si>
  <si>
    <t xml:space="preserve">Техническое регулирование дорожного хозяйства и нормативно-техническое обеспечение </t>
  </si>
  <si>
    <t>4.1</t>
  </si>
  <si>
    <t>Пересмотр и разработка нормативных документов в области изыскания и проектирования автомобильных дорог и дорожных сооружений</t>
  </si>
  <si>
    <t>4.1.1</t>
  </si>
  <si>
    <t>Разработка программы поэтапной модернизации нормативно-технической базы дорожного хозяйства в соответствии с ФЗ «О техническом регулировании»,                                            гражданского назначения,                         (от 30.09.2004 № ОПО-12/512, 2007) МАДИ (ГТУ)</t>
  </si>
  <si>
    <t>2004-2007</t>
  </si>
  <si>
    <t>№ 4 от 10.09.2004</t>
  </si>
  <si>
    <t>4.1.2</t>
  </si>
  <si>
    <t xml:space="preserve">Разработка предложений в специальный технический регламент «Требования безопасности при строительстве (реконструкции) и эксплуатации искусственных сооружений на автомобильных дорогах (мостов, труб, тоннелей, путепроводов),                                                    гражданского назначения,                                                          (от 05.12.2006 № ОПО-47/516, 2009) ФГУП "РосдорНИИ"                                        № 13285.7712006319.07.1.023.5                                                                 от 04.07.2007 </t>
  </si>
  <si>
    <t>№ 4 от 08.09.2006</t>
  </si>
  <si>
    <t>4.2</t>
  </si>
  <si>
    <t>Пересмотр и разработка нормативных документов в области строительства и реконструкции автомобильных дорог и дорожных сооружений</t>
  </si>
  <si>
    <t>4.2.1</t>
  </si>
  <si>
    <t>Разработка ГОСТ Р «Технические средства организации дорожного движения. Разметка дорожная. Методы контроля»,                                                     гражданского назначения,                                                          (от 18.05.2005 № ОПО-12/166, 2007) МАДИ (ГТУ)</t>
  </si>
  <si>
    <t>№ 2 от 04.07.2005</t>
  </si>
  <si>
    <t>4.2.2</t>
  </si>
  <si>
    <t>Разработка ГОСТ Р «Технические средства организации дорожного движения. Изделия для разметки дорожной. Микростеклошарики. Технические требования» и ГОСТ Р «Технические средства организации дорожного движения. Изделия для разметки дорожной. Микростеклошарики. Методы контроля»,                                                                гражданского назначения,                                                 (от 18.08.2005 № ОПО-12/164, 2007) МАДИ (ГТУ)</t>
  </si>
  <si>
    <t>4.2.3</t>
  </si>
  <si>
    <t>Разработка ГОСТ Р «Технические средства организации дорожного движения. Изделия для разметки дорожной. Штучные формы. Технические требования» и ГОСТ Р «Технические средства организации дорожного движения. Изделия для разметки дорожной. Штучные формы. Методы контроля»,                                                        гражданского назначения,                                                          (от 18.08.2005 № ОПО-12/163, 2007) МАДИ (ГТУ)</t>
  </si>
  <si>
    <t>4.2.4</t>
  </si>
  <si>
    <t>Разработка ГОСТ Р «Автомобильные дороги и улицы. Освещение искусственное. Технические требования» и  ГОСТ Р «Автомобильные дороги и улицы. Освещение искусственное. Методы контроля,                                                          гражданского назначения,                                                 (от 18.08.2005 № ОПО-12/165, 2007) МАДИ (ГТУ)</t>
  </si>
  <si>
    <t>4.2.5</t>
  </si>
  <si>
    <t>Оценка усталостных свойств асфальтобетона различных типов с разработкой дополнений и изменений к ГОСТ 9128,                                                            гражданского назначения,                                                     (от 17.05.2006 № ОПО-47/146, 2007) ФГУП "РосдорНИИ"</t>
  </si>
  <si>
    <t>4.2.6</t>
  </si>
  <si>
    <t>Разработка  ГОСТ.    Дефекты   покрытия  проезжей   части  и  обочин. Методы  измерения  и контроля,                                                          гражданского назначения,                                      (от 19.05.2006 № ОПО-47/153, 2007) ФГУП "РосдорНИИ"</t>
  </si>
  <si>
    <t>4.2.7</t>
  </si>
  <si>
    <t>ГОСТ Р «Требования к сцеплению колеса автомобиля с дорожным покрытием»,                                                           гражданского назначения,                                                         (от 11.11.2004 № ОПО-12/652, 2006) МАДИ (ГТУ)</t>
  </si>
  <si>
    <t>4.2.8</t>
  </si>
  <si>
    <t>ГОСТ Р «Определение коэффициента сцепления колеса автомобиля с дорожным покрытием»,                                                        гражданского назначения,                                                (от 11.11.2004 № ОПО-12/654, 2006) МАДИ (ГТУ)</t>
  </si>
  <si>
    <t>4.2.9</t>
  </si>
  <si>
    <t>ГОСТ Р «Требования к ровности покрытия автомобильной дороги»,                                                                       гражданского назначения,                                                            (от 19.11.2004 № ОПО-12/707, 2005) ФГУП "РосдорНИИ</t>
  </si>
  <si>
    <t>4.2.10</t>
  </si>
  <si>
    <t>ГОСТ Р «Определение ровности покрытия автомобильной дороги»,                                             гражданского назначения,                                       (от 19.11.2004 № ОПО-12/700, 2006) ФГУП "РосдорНИИ"</t>
  </si>
  <si>
    <t>4.2.11</t>
  </si>
  <si>
    <t>ГОСТ Р. Автомобильные дороги общего пользования. Сроки службы дорожных сооружений (новый),                                    гражданского назначения,                                                       (от 14.06.2001 № ЮУ-11/209-1; Д/с от 06.07.2004 № ОПО-12/115, 2005) ДИЦ МАДИ</t>
  </si>
  <si>
    <t>2001-2005</t>
  </si>
  <si>
    <t>4.2.12</t>
  </si>
  <si>
    <t>ГОСТ Р. Временные ограждения в местах проведения дорожных работ и ДТП. Общие технические требования, правила применения,                              гражданского назначения,                                                   (от 05.06.2001 № ЮУ-11/185-1; Д/с от 06.07.2004 № ОПО-12/64, 2005) ФГУП "РосдорНИИ"</t>
  </si>
  <si>
    <t>№ 40/1 от 27.03.00</t>
  </si>
  <si>
    <t>4.2.13</t>
  </si>
  <si>
    <t>Разработка: ГОСТ Р на грунты, укреплённые органическими и неорганическими вяжущими для дорожного и аэродромного строительства. Технические условия; ГОСТ Р на грунты, укреплённые органическими и неорганическими вяжущими для дорожного и аэродромного строительства. Методы испытаний,                                                    гражданского назначения,                                                              (от 02.11.2006 № ОПО-47/478, 2007) ФГУП "СоюздорНИИ"                                                № 13285.5001055354.07.1.005.6                                                                     от 04.07.2007</t>
  </si>
  <si>
    <t>4.2.14</t>
  </si>
  <si>
    <t>ГОСТ Р. Конструкции деформационных швов мостовых сооружений. Классификация и общие технические требования,                                                               гражданского назначения,                                                                       (от 08.09.2005 № ОПО-12/246, 2006) ОАО "СоюздорНИИ"</t>
  </si>
  <si>
    <t>4.2.15</t>
  </si>
  <si>
    <t>ГОСТ Р. Технические средства организации дорожного движения. Зеркала дорожные. Общие технические требования. Правила применения,                                                            гражданского назначения,                                                                (от 23.05.2002 № ПО-12/273-1; Д/с от 06.07.2004 № ОПО-12/73, 2005) ФГУП "РосдорНИИ"</t>
  </si>
  <si>
    <t>2002-2004</t>
  </si>
  <si>
    <t>№ 4 от 07.04.2003</t>
  </si>
  <si>
    <t>4.2.16</t>
  </si>
  <si>
    <t>Разработка изменений к ГОСТ Р 51256-99 «Технические средства организации дорожного движения. Разметка дорожная. Типы и основные параметры. Общие технические требования,                                                                                    гражданского назначения,                              (от 18.06.2007 № УД-47/154, 2008) МАДИ (ГТУ)                                                           №  13285.7714029600.07.1.006.6                                                                          от 31.08.2007</t>
  </si>
  <si>
    <t>№ 3/38 от 11.05.07</t>
  </si>
  <si>
    <t>4.2.17</t>
  </si>
  <si>
    <t>Разработка изменений к ГОСТ Р 52056-2003 «Вяжущие полимерно-битумные дорожные на основе блоксополимеров типа стирол-бутадиен-стирол. Технические условия»,                                                                       гражданского назначения,                                                                          (от 08.06.2007 № УД-47/95, 2007) ОАО "СоюздорНИИ"                                           №   13285.5001055354.07.1.008.9                                                            от 31.08.2007</t>
  </si>
  <si>
    <t>2007</t>
  </si>
  <si>
    <t>№ 2 от 02.06.2007</t>
  </si>
  <si>
    <t>4.2.18</t>
  </si>
  <si>
    <t>Разработка проекта ГОСТ Р «Дороги автомобильные общего пользования. Изделия для дорожной разметки. Полимерные ленты. Технические требования»,                                                                    гражданского назначения,                                                                    (от 18.06.2007 № УД-47/156, 2008) МАДИ (ГТУ)                                                                   №    13285.7714029600.07.1.007.7                                                                                       от 31.08.2007</t>
  </si>
  <si>
    <t>2008</t>
  </si>
  <si>
    <t>№ 2 от 02.05.2007</t>
  </si>
  <si>
    <t>4.2.19</t>
  </si>
  <si>
    <t>Разработка проекта ГОСТ Р «Дороги автомобильные общего пользования. Изделия для дорожной разметки. Полимерные ленты. Методы испытаний»,                                                                     гражданского назначения,                                                                        (от 20.06.2007 № УД-47/157, 2008) МАДИ (ГТУ)                                         №  13285.7714029600.07.1.008.8                                                     от 31.08.2007</t>
  </si>
  <si>
    <t>4.3</t>
  </si>
  <si>
    <t>Пересмотр и разработка нормативных документов в области ремонта и содержания автомобильных дорог и дорожных сооружений</t>
  </si>
  <si>
    <t>4.3.1</t>
  </si>
  <si>
    <t>Дата проведения конкурса</t>
  </si>
  <si>
    <t xml:space="preserve"> федеральный бюджет</t>
  </si>
  <si>
    <t>федеральный бюджет</t>
  </si>
  <si>
    <t>внебюджетные источники</t>
  </si>
  <si>
    <t>Из них учтены или планируются к учету на балансе в виде нематериального актива (стоимость, балансодержатель)</t>
  </si>
  <si>
    <t>№ п/п*</t>
  </si>
  <si>
    <t>тыс. рублей</t>
  </si>
  <si>
    <t>Наименование подпрограммы,  мероприятия, темы НИОКР; вид НИОКР, реквизиты госконтракта, исполнитель, номер и дата регистрации госконтракта в ФГУП ВНТИЦ (для НИОКР гражданского назначения)</t>
  </si>
  <si>
    <t>Источники и объемы финансирования НИОКР</t>
  </si>
  <si>
    <t>Период выполнения НИОКР</t>
  </si>
  <si>
    <t xml:space="preserve">                                              наименование федеральной целевой программы, государственный заказчик-координатор (государственный заказчик)</t>
  </si>
  <si>
    <t xml:space="preserve"> бюджеты субъектов РФ</t>
  </si>
  <si>
    <t>бюджеты субъектов РФ</t>
  </si>
  <si>
    <t>Подпрограмма "Железнодорожный транспорт"</t>
  </si>
  <si>
    <t>Мероприятия по реорганизации и развитию отечественного локомотиво-и вагоностроения, организации ремонта и эксплуатации пассажирского и грузового подвижного состава</t>
  </si>
  <si>
    <t>Мероприятия по обновлению технологического оборудования электроснабжения</t>
  </si>
  <si>
    <t>Мероприятия по развитию информационных технологий, модернизации и обновлению устройств связи, автоматики и сетей телекоммуникаций</t>
  </si>
  <si>
    <t>Мероприятия по созданию перспективных технических средств и технологий, в том числе для скоростного и высокоскоростного движения</t>
  </si>
  <si>
    <t>Мероприятия по формированию научно-технической политики в области охраны окружающей среды и социальной сферы</t>
  </si>
  <si>
    <t>Мероприятия по оптимизации эксплуатационной работы железных дорог и совершенствованию транспортного обслуживания</t>
  </si>
  <si>
    <t>Задача научно-технического обеспечения в области железнодорожного транспорта</t>
  </si>
  <si>
    <t>Разработка и внедрение системы пономерного учета путевой техники.                                  ГК № ЗИТ-35-08/377д                      от 14.07.2008                                       ФГУП "ЗащитаИнфоТранс"</t>
  </si>
  <si>
    <t>2008 год</t>
  </si>
  <si>
    <t>26.06.2008</t>
  </si>
  <si>
    <t>Разработка справочно-аналитической системы пономерного учета грузовых вагонов, пассажирских вагонов локомотивной тяги и локомотивов.                               ГК № ЗИТ-34-08/376д                        от 14.07.2008                                     ФГУП "ЗащитаИнфоТранс"</t>
  </si>
  <si>
    <t>Разработка системы внесения изменений в тарифные руководства и расчетные таблицы расстояний на основании принятых решений по открытию/закрытию железнодорожных станций и открытию/закрытию для постоянной эксплуатации железнодорожных путей общего пользования.                   ГК № ЗИТ-36-08/375д                      от 14.07.2008                             ФГУп "ЗащитаИнфоТранс"</t>
  </si>
  <si>
    <t>Разработка проектов методических рекомендаций, необходимых для реализации Росжелдором функций компетентного органа Российской Федерации по перевозкам опасных грузов в области железнодорожного транспорта.                                     ГК № 370д от 14.07.2008             ГОУВПО "Сибирский государственный университет путей сообщения"</t>
  </si>
  <si>
    <t>23.06.2008</t>
  </si>
  <si>
    <t>1.</t>
  </si>
  <si>
    <t>2.</t>
  </si>
  <si>
    <t>3.</t>
  </si>
  <si>
    <t>4.</t>
  </si>
  <si>
    <t>5.</t>
  </si>
  <si>
    <t>6.</t>
  </si>
  <si>
    <t>7.</t>
  </si>
  <si>
    <t>8.</t>
  </si>
  <si>
    <t>8.1.</t>
  </si>
  <si>
    <t>8.2.</t>
  </si>
  <si>
    <t>8.3.</t>
  </si>
  <si>
    <t>8.4.</t>
  </si>
  <si>
    <t>Совершенствование теоретических основ и расчетных методов надежности и долговечности дорожных конструкций</t>
  </si>
  <si>
    <t>Поисковые исследования</t>
  </si>
  <si>
    <t>1.1.1</t>
  </si>
  <si>
    <t>Разработка и исследование принципиально новой конструкции долговечной дорожной одежды, обладающей повышенными трещино- и сдвигоустойчивостью с подготовкой рекомендаций для опытного строительства,                                          гражданского назначения                                                    ( от 26.11.04 № ОПО-12/735, Д/с ОПО-47/197 от 30.05.06, 2008)  МАДИ (ГТУ)</t>
  </si>
  <si>
    <t>1.1</t>
  </si>
  <si>
    <t>2004-2008</t>
  </si>
  <si>
    <t>№6 от 22.10.04</t>
  </si>
  <si>
    <t>Исследование выносливости высокопрочных цементобетонов при совместном воздействии повторных динамических нагрузок и климатических факторов с разработкой рекомендаций,                                                      гражданского назначения,                             ( от 30.11.04 № ОПО-12/747, 2008) МАДИ (ГТУ)</t>
  </si>
  <si>
    <t>№2 от 23.07.04</t>
  </si>
  <si>
    <t>Работы выполнены в полном объеме.</t>
  </si>
  <si>
    <t>Разработка расчетного аппарата для оценки напряженно-деформированного состояния пролетных строений с различными сценариями разрушений с программой расчёта мостовых конструкций,                                                      гражданского назначения,                            (ОПО-12/601 от 21.10.04, 2006) ФГУП "РосдорНИИ"</t>
  </si>
  <si>
    <t>2004-2006</t>
  </si>
  <si>
    <t>№4 от 10.09.04</t>
  </si>
  <si>
    <t>Совершенствование теоретических основ и разработка методов проектирования и выполнения сложных ремонтов и реконструкции дорог с разработкой способов повышения несущей способности земляного полотна и дорожных одежд без разборки покрытия,                       гражданского назначения,                                             (ОПО-12/733 от 26.11.04, 2005) ОАО "СоюздорНИИ"</t>
  </si>
  <si>
    <t>Разработка теоретических основ прогнозирования изменения сцепных качеств дорожных покрытий с учетом применения прогрессивных технологий и  материалов,                                                       гражданского назначения,                                          (УД-47/140 от 18.06.07, 2009) МАДИ (ГТУ),                                                      №  13285.7714029600.07.1.005.5                                    от 31.08.2007</t>
  </si>
  <si>
    <t>2007-2009</t>
  </si>
  <si>
    <t>№ 3/1 от 11.05.07</t>
  </si>
  <si>
    <t>Совершенствование теоретических основ и расчетных методов надежности и долговечности конструкций искусственных сооружений</t>
  </si>
  <si>
    <t>1.2.</t>
  </si>
  <si>
    <t>Исследование эксплуатационной надежности стальных пролетных строений с ортотропной плитой проезжей части по результатам диагностирования мостов с предложениями по совершенствованию их конструкций,                                         гражданского назначения,                  ( от 02.09.05 № ОПО-12/221, 2007)  ФГУП "РосдорНИИ"</t>
  </si>
  <si>
    <t>2005-2007</t>
  </si>
  <si>
    <t>№2 от 04.07.05</t>
  </si>
  <si>
    <t>Разработка конструкций сталежелезобетонных и сталекомпозитных пролетных строений с высокими показателями по контролепригодности, ремонтопригодности и эксплуатационной надежности,                                           гражданского назначения,                           ( от 17.05.06 № ОПО-47/150, 2008)  ФГУП "РосдорНИИ",                                            №  13285.7712006319.07.1.008.8                        от 04.07.07</t>
  </si>
  <si>
    <t>2006-2008</t>
  </si>
  <si>
    <t>№ 2 от 14.02.06</t>
  </si>
  <si>
    <t>ОДМ. Руководство по планированию работ по содержанию, ремонту, модернизации и реконструкции мостовых сооружений с использованием базы данных по мостам,                                                              гражданского назначения,                                                     (от 09.12.2005 № ОПО-12/478, 2006) ФГУП "РосдорНИИ"</t>
  </si>
  <si>
    <t>№ 4 от 17.10.2005</t>
  </si>
  <si>
    <t>4.5.3</t>
  </si>
  <si>
    <t>Разработка рекомендаций по оптимизации планово-предупредительных работ при содержании мостовых сооружений,                                                       гражданского назначения,                                             (от 15.12.2005 № ОПО-12/496, 2006) МАДИ (ГТУ)</t>
  </si>
  <si>
    <t>4.5.4</t>
  </si>
  <si>
    <t>Разработка методических рекомендаций по ремонту сталежелезобетонных пролетных строений автодорожных мостов,                                                   гражданского назначения,                                          (от 12.09.2005 № ОПО-12/261, 2006) ЗАО "ЦНИИПСК им. Мельникова"</t>
  </si>
  <si>
    <t>4.5.5</t>
  </si>
  <si>
    <t>Разработка методических рекомендаций на проведение изыскательских работ при капитальном ремонте и ремонте автомобильных дорог,                                        гражданского назначения,                                        (от 27.09.2004 № ОПО-12/496, 2006) ФГУП "РосдорНИИ"</t>
  </si>
  <si>
    <t>4.5.6</t>
  </si>
  <si>
    <t>Разработка  механизма возмещения части затрат уплаты процентов по кредитам, полученным организациями дорожной отрасли всех организационно-правовых форм из федерального бюджета,                                                 гражданского назначения,                                           (от 28.11.2006 № ОПО-47/500, 2006) ФГУП "РосдорНИИ"                                                            № 13285.7712006319.07.1.020.2                                         от 04.07.2007</t>
  </si>
  <si>
    <t>2006</t>
  </si>
  <si>
    <t>4.5.7</t>
  </si>
  <si>
    <t>Методические рекомендации по содержанию автодорожных тоннелей, гражданского назначения,                                        (от 14.10.2004 № ОПО-12/552, 2005) ФГУП "РосдорНИИ"</t>
  </si>
  <si>
    <t>4.5.8</t>
  </si>
  <si>
    <t>Разработка методики индивидуального проектирования нежестких дорожных одежд на участках капитального ремонта и ремонта автомобильных дорог,                                              гражданского назначения,                                                           (от 30.11.2004 № ОПО-12/745, 2005) ФГУП "РосдорНИИ"</t>
  </si>
  <si>
    <t>4.5.9</t>
  </si>
  <si>
    <t>Разработка ОДМ «Методические рекомендации по ремонту и содержанию автомобильных дорог» (взамен ВСН 24-88 с корректировкой Методических рекомендаций 2002г.),                                                   гражданского назначения,                                                                         (от 17.05.2006 № ОПО-47/147, 2006) ФГУП "РосдорНИИ"</t>
  </si>
  <si>
    <t>4.5.10</t>
  </si>
  <si>
    <t>Разработка методики расчета стоимости работ по диагностике автомобильных дорог и искусственных сооружений на них,                                  гражданского назначения,                                                            (от 25.06.2007 № УД-47/172, 2007) ФГУП "РосдорНИИ"                                        № 13285.7712006319.07.1.046.1                                              от 31.08.2007</t>
  </si>
  <si>
    <t>№ 3/49 от 11.05.07</t>
  </si>
  <si>
    <t>4.6</t>
  </si>
  <si>
    <t>Совершенствование комплекса стандартов по вопросам экологической безопасности</t>
  </si>
  <si>
    <t>4.6.1</t>
  </si>
  <si>
    <t>Разработка технических параметров дорожных полимерасфальтобетонных смесей с применением ПБВ на основе СБС и полимерасфальтобетона,                                              гражданского назначения,                                               (от 07.10.2005 № ОПО-12/338, 2008) ОАО "СоюздорНИИ"</t>
  </si>
  <si>
    <t>2005-2008</t>
  </si>
  <si>
    <t>4.6.2</t>
  </si>
  <si>
    <t>Разработка методических рекомендаций по конструированию деформационных швов, их проектированию и установке,                                         гражданского назначения,                                                     (от 21.10.2004 № ОПО-12/592, 2006) ФГУП "СоюздорНИИ"</t>
  </si>
  <si>
    <t>4.6.3</t>
  </si>
  <si>
    <t>Разработка комплекса нормативно-технических документов по применению литого асфальтобетона в дорожном хозяйстве,                                         гражданского назначения,                                 (от 15.08.2005 № ОПО-12/149, 2006) МАДИ (ГТУ)</t>
  </si>
  <si>
    <t>4.6.4</t>
  </si>
  <si>
    <t>Разработка методики расчета неразрезных предварительно напряженных железобетонных балок пролетных строений мостов в стадии эксплуатации на основе натурных исследований,                                                   гражданского назначения,                                                      (от 31.08.2005 № ОПО-12/206, 2006) ФГУП "РосдорНИИ"</t>
  </si>
  <si>
    <t>4.6.5</t>
  </si>
  <si>
    <t>Переработка ОДН 218.046-01 «Проектирование нежестких дорожных одежд»,                                                    гражданского назначения,                                               (от 18.05.2006 № ОПО-47/151, 2006) ОАО "СоюздорНИИ"                                               № 13285.5001055354.07.1.001.2                                                    от 04.07.2007</t>
  </si>
  <si>
    <t>4.6.6</t>
  </si>
  <si>
    <t xml:space="preserve">Разработка ОДМ. Рекомендации по защите от коррозии конструкций эксплуатируемых на автомобильных дорогах Российской Федерации мостовых сооружений, ограждений и дорожных знаков,                                                         гражданского назначения,                                              (от 18.06.2007 № УД-47/137, 2008) МИИТ                                                                    №   13285.7715027733.07.1.001.7                                                         от 31.08.2007      </t>
  </si>
  <si>
    <t>№ 3/50 от 11.05.07</t>
  </si>
  <si>
    <t>4.6.7</t>
  </si>
  <si>
    <t>Разработка методов определения устойчивости битумов к старению,                                                                                    гражданского назначения,                                                                      (от 27.06.2007 № УД-47/189, 2008) МАДИ (ГТУ)    № 13285.7714029600.07.1.012.3                                                               от 31.08.2007</t>
  </si>
  <si>
    <t>4.6.8</t>
  </si>
  <si>
    <t>Разработка методов определения физико-химических свойств дорожных битумов,                                                              гражданского назначения,                                                  (от 27.06.2007 № УД-47/187, 2008) МАДИ (ГТУ)                                               №   13285.7714029600.07.1.010.1                                                    от 31.08.2007</t>
  </si>
  <si>
    <t>4.7</t>
  </si>
  <si>
    <t>Совершенствование методов повышения безопасности дорожного движения</t>
  </si>
  <si>
    <t>4.7.1</t>
  </si>
  <si>
    <t>Разработка программного обеспечения расчета эффективности инвестиций при реализации дорожных проектов,                                                                     гражданского назначения,                                                           (от 07.06.06 № ОПО-47/241, 2007) МАДИ (ГТУ)                                                  № 13285.7714029600.07.1.001.1                                                                          от 04.07.07</t>
  </si>
  <si>
    <t>2.7</t>
  </si>
  <si>
    <t>Разработка программ и схем развития сети автомобильных дорог Российской Федерации, в том числе в составе международных транспортных коридоров (на отдаленную перспективу)</t>
  </si>
  <si>
    <t>2.7.1</t>
  </si>
  <si>
    <t>Разработка среднесрочной программы по замене и установке барьерных ограждений на федеральных автомобильных дорогах,                                                                  гражданского назначения,                                                                  (от 07.09.05 № ОПО-12/243, 2006) ООО "Прогресс-АПК"</t>
  </si>
  <si>
    <t>2.7.2</t>
  </si>
  <si>
    <t xml:space="preserve">Разработка подпрограммы «Автомобильные дороги» в составе федеральной целевой программы по развитию транспортного комплекса на 2011 – 2015 годы,                                                              гражданского назначения,                                                                                          (от 18.06.07 № УД-47/138, 2008) ЗАО "НИПИ ТРТИ"                                           №  13285.7813121318.07.1.008.7                                                                   от 31.08.2007 </t>
  </si>
  <si>
    <t>№ 3/36 от 11.05.06</t>
  </si>
  <si>
    <t>2.7.5</t>
  </si>
  <si>
    <t>Опытно-конструкторские работы</t>
  </si>
  <si>
    <t>3.1</t>
  </si>
  <si>
    <t>Совершенствование машин и механизмов для строительства и ремонта дорожных и мостовых конструкций, обеспечивающее импортозамещение, ресурсо- и энергосбережение</t>
  </si>
  <si>
    <t>3.1.1</t>
  </si>
  <si>
    <t>ОДМ. Руководство по обеспечению безопасности движения на автомобильных дорогах (изменения и дополнения, взамен ВСН 25-86),                                                            гражданского назначения,                                           (от 02.09.2005 № ОПО-12/222, 2007) МАДИ (ГТУ)</t>
  </si>
  <si>
    <t>4.9.2</t>
  </si>
  <si>
    <t>ОДМ. Методические рекомендации по проектированию и оборудованию автомагистралей и скоростных дорог для обеспечения безопасности движения (взамен Методических рекомендаций 1983 г.),                                                        гражданского назначения,                                                (от 11.04.2006 № ОПО-47/65, 2007) ФГУП "РосдорНИИ"                                                          № 13285.7712006319.07.1.004.4                                          от 04.07.2007</t>
  </si>
  <si>
    <t>4.9.3</t>
  </si>
  <si>
    <t>Правила по открытию и эксплуатации паромных, ледовых и понтонных переправ (взамен ВСН 50-87),                                                    гражданского назначения,                                                      (от 27.09.2004 № ОПО-12/497, 2007) ООО "НПО "Сервисдорстрой"</t>
  </si>
  <si>
    <t>4.9.4</t>
  </si>
  <si>
    <t>Требования к эксплуатационному состоянию, допустимому по условиям обеспечения безопасности дорожного движения (Взамен ГОСТ Р 50597-93 «Автомобильные дороги и улицы»),                                                         гражданского назначения,                                                    (от 23.05.2003 № ПО-12/271-1; Д/с от 06.07.2004 № ОПО-12/62, 2005) ФГУП "РосдорНИИ"</t>
  </si>
  <si>
    <t>2003-2005</t>
  </si>
  <si>
    <t>4.9.5</t>
  </si>
  <si>
    <t>ОДМ. Методические рекомендации по назначению мероприятий для повышения безопасности движения на участках концентрации дорожно-транспортных происшествий,                                                гражданского назначения,                                                      (от 07.08.2005 № ОПО-12/242, 2006) ООО "Прогресс-АПК"</t>
  </si>
  <si>
    <t>4.9.6</t>
  </si>
  <si>
    <t>Система управления микропроцессорная асфальтосмесителя,                                                           гражданского назначения,                                      (от 04.04.2002 № ПО-12/30-1; Д/с от 06.09.2004 № ОПО-12/346, 2007) ОАО "САСТА"</t>
  </si>
  <si>
    <t>3.2</t>
  </si>
  <si>
    <t>Совершенствование и разработка нового диагностического оборудования и приборов для лабораторного контроля качества работ по строительству, ремонту и содержанию дорог и мостов</t>
  </si>
  <si>
    <t>3.2.1</t>
  </si>
  <si>
    <t>Разработка прибора для непрерывного определения коэффициента сцепления покрытия автомобильной дороги,                                                  гражданского назначения,                                                     (от 25.05.2006 № ОПО-47/169, 2007) ОАО "СоюздорНИИ"                                        № 13285.5001055354.07.1.004.5                                                                         от 04.07.07</t>
  </si>
  <si>
    <t>№ 2 от 14.02.2006</t>
  </si>
  <si>
    <t>3.2.2</t>
  </si>
  <si>
    <t>Разработка лаборатории по оценке геометрических параметров автомобильных дорог с использованием спутниковой навигации и инерциальной навигационной системы,                                                           гражданского назначения,                                                     (от 02.09.2004 № ОПО-12/312, 2005) ФГУП СНПЦ "Росдортех"</t>
  </si>
  <si>
    <t>№ 2 от 23.07.2004</t>
  </si>
  <si>
    <t>3.2.3</t>
  </si>
  <si>
    <t>Разработка испытательного комплекса для определения прочностных показателей асфальтобетонов в условиях передвижных дорожно-строительных лабораторий,                                                          гражданского назначения,                                                    (от 02.12.2004 № ОПО-12/757, 2005) ФГУП СНПЦ "Росдортех"</t>
  </si>
  <si>
    <t>№ 6 от 22.10.2004</t>
  </si>
  <si>
    <t>3.2.4</t>
  </si>
  <si>
    <t xml:space="preserve"> "Модернизация транспортной системы России (2002-2010 годы)", Министерство транспорта Российской Федерации</t>
  </si>
  <si>
    <t>Перечень выполненных этапов НИОКР и НИОКР в целом за 2008 год в рамках федеральной целевой программы</t>
  </si>
  <si>
    <t>Разработка укрупненных ресурсных норм на виды работ по строительству, реконструкции и ремонту искусственных сооружений на автомобильных дорогах общего пользования (в соответствии с разработанными спецификациями),                                                 гражданского назначения,                                                   (от 06.10.2006 № ОПО-12/335, 2007) ОАО "ГипродорНИИ"</t>
  </si>
  <si>
    <t>4.11.2</t>
  </si>
  <si>
    <t>Разработка нормативов удельных капитальных вложений на строительство, реконструкцию дорожных объектов,                                                  гражданского назначения,                                                           (от 16.11.2006 № ОПО-47/496, 2007) ОАО "ГипродорНИИ"                                    № 13285.7712000109.07.1.001.1                                                        от 04.07.2007</t>
  </si>
  <si>
    <t>4.11.3</t>
  </si>
  <si>
    <t>Обоснование и разработка норм денежных затрат на проведение дорожных работ в соответствии с Классификацией видов работ по модернизации, ремонту и  содержанию автомобильных дорог,                                                           гражданского назначения,                                      (от 09.12.2005 № ОПО-12/477, 2006) ФГУП "РосдорНИИ"</t>
  </si>
  <si>
    <t>4.11.4</t>
  </si>
  <si>
    <t>Разработка методических рекомендаций по применению метода фиксированных укрупненных единичных расценок для определения стоимости работ по строительству, реконструкции, капитальному ремонту и ремонту автомобильных дорог на всех этапах инвестиционного процесса и комплекта необходимых регламентирующих документов,                                            гражданского назначения,                                            (от 19.10.2004 № ОПО-12/583, 2006) Ассоциация "Радор"</t>
  </si>
  <si>
    <t>4.11.5</t>
  </si>
  <si>
    <t>Исследование напряженно-деформированного состояния железобетонных пологих оболочек и плит проезжей части пролетных строений мостов с учетом раскрытия трещин и разработка рекомендаций по совершенствованию их конструкций,                                          гражданского назначения,                                          (ОПО-47/119 от 20.04.06)  ООО "Глобал Бридж"                                                 № 13285.7716525883.07.1.001.8                от 04.07.07</t>
  </si>
  <si>
    <t>2006-2006</t>
  </si>
  <si>
    <t>Исследования работоспособности и ремонтопригодности эксплуатируемых железобетонных балок пролетных строений (с разработкой предложений по нормированию предельных повреждений,                                                гражданского назначения,                                        (от 13.06.07 УД -47/101)  ФГУП "РосдорНИИ"                                     №  13285.7712006319.07.1.036.9                                              от 31.08.2007</t>
  </si>
  <si>
    <t>№3/2 от 11.05.06</t>
  </si>
  <si>
    <t>Выполнен промежуточный этап работ.</t>
  </si>
  <si>
    <t>Исследование критического раскрытия усталостных трещин и оценка их влияния на живучесть эксплуатируемых сталежелезобетонных и стальных плитно-балочных пролетных строений автодорожных мостов,                                      гражданского назначения,                                           (от 08.06.07 УД-47/79, 2008)  ООО "Глобал Бридж"                                        № 13285.7716525883.07.1.003.1                                                      от 31.08.2007</t>
  </si>
  <si>
    <t>2007-2008</t>
  </si>
  <si>
    <t>№ 2 от 02.05.06</t>
  </si>
  <si>
    <t>Совершенствование теоретических основ эксплуатации автомобильных дорог</t>
  </si>
  <si>
    <t>1.3.</t>
  </si>
  <si>
    <t>Совершенствование методов оценки эксплуатационного состояния дорожных покрытий бесконтактными способами на основе применения технологии дистанционного зондирования,                                                             гражданского назначения,                                              (от 18.08.05 № ОПО-12/170, 2007)  ФГУП "РосдорНИИ"</t>
  </si>
  <si>
    <t>1.3.2</t>
  </si>
  <si>
    <t xml:space="preserve">Развитие метода «итогового коэффициента аварийности» для оценки и повышения безопасности движения при проектировании и эксплуатации дорог с проведением комплексных  статистических исследований влияния факторов дорожных условий на аварийность на основе использования АБДД «ДОРОГА»,                                                      гражданского назначения,                                             (от 08.06.07 № УД-47/78, 2008)  ФГУП "РосдорНИИ"                                             № 13285.7712006319.07.1.027.9                                                       от 31.08.2007 </t>
  </si>
  <si>
    <t>№2 от 02.05.07</t>
  </si>
  <si>
    <t>1.3.3</t>
  </si>
  <si>
    <t>Совершенствование основ теории эксплуатации автомобильных дорог,                                                            гражданского назначения,                                                (от 27.06.07 № УД-47/186, 2010)  МАДИ (ГТУ)                                                      № 13285.7714029600.07.1.009.9                                                              от 31.08.2007</t>
  </si>
  <si>
    <t>2007-2010</t>
  </si>
  <si>
    <t>№ 3/5 от 11.05.07</t>
  </si>
  <si>
    <t>1.3.4</t>
  </si>
  <si>
    <t>Разработка методов прогнозирования уровня аварийности на федеральных автомобильных дорогах для совершенствования планирования мероприятий по повышению безопасности дорожного движения,                                                      гражданского назначения,                                                   (от 27.11.2007 № УД-47/281, 2008) ФГУП "РосдорНИИ"                                                         № 13285.7712006319.08.1.053.9                                                              от 21.01.2009</t>
  </si>
  <si>
    <t>№ 6/1 от 15.10.07</t>
  </si>
  <si>
    <t>1.4</t>
  </si>
  <si>
    <t>Совершенствование теоретических основ экономики дорожного хозяйства</t>
  </si>
  <si>
    <t>1.4.1</t>
  </si>
  <si>
    <t>Обоснование ширины полос движения на автомобильных дорогах для движения плотных транспортных потоков,                                      гражданского назначения,                                                                                         (от 28.10.04 № ОПО-12/611, 2006)  ОАО "СоюздорНИИ"</t>
  </si>
  <si>
    <t>1.2</t>
  </si>
  <si>
    <t>1.6</t>
  </si>
  <si>
    <t>Поиск и создание принципиально новых материалов, конструкций и технологий, включая высокие технологии и технологии двойного назначения, конкурентоспособных на мировом рынке</t>
  </si>
  <si>
    <t>1.6.7</t>
  </si>
  <si>
    <t>№ 2 от 15.08.08</t>
  </si>
  <si>
    <t>Прикладные научно-исследовательские работы</t>
  </si>
  <si>
    <t>2.2</t>
  </si>
  <si>
    <t>Совершенствование системы управления дорожным хозяйством</t>
  </si>
  <si>
    <t>2.2.1</t>
  </si>
  <si>
    <t>Разработка геоинформационной модели управления развитием автомобильных дорог с учетом развития инфраструктуры других видов транспорта,                                                                       гражданского назначения,                                              (от 30.10.06  ОПО-47/1, 2007)   МАДИ (ГТУ)</t>
  </si>
  <si>
    <t>№4 от 17.10.05</t>
  </si>
  <si>
    <t>2.2.2</t>
  </si>
  <si>
    <t>Разработка проекта нормативного правового документа, регламентирующего межремонтные сроки службы дорожных одежд и покрытий с подготовкой обосновывающих материалов на основе технико-экономических расчетов,                                          гражданского назначения,                                                                 (от 07.06.06 № ОПО-47/239, 2007)   ФГУП "РосдорНИИ"                         №  13285.7712006319.07.1.010.1                                        от 04.07.07</t>
  </si>
  <si>
    <t>2.2.3</t>
  </si>
  <si>
    <t>Разработка и интеграция новых технологических решений, функций и архитектурных усовершенствований в составе информационной системы "Формирование и ведение реестров федеральной собственности дорожного хозяйства и автомобильного транспорта" и ее сопровождение,                                                              гражданского назначения,                                            (от 13.03.06 № ОПО-47/23, 2008)  ЗАО "ТФМиК"                                                    №  1325.7719164106.07.1.001.7                                                  от 04.07.07</t>
  </si>
  <si>
    <t>2.2.4</t>
  </si>
  <si>
    <t>Разработка методических рекомендаций по установлению гарантийных обязательств подрядным организациям при строительстве (реконструкции) ремонте и содержании автомобильных дорог и искусственных сооружений на них,                                            гражданского назначения,                                               (от 05.12.05 № ОПО-12/451, 2006)  ВГАСУ</t>
  </si>
  <si>
    <t>2005-2006</t>
  </si>
  <si>
    <t>2.2.5</t>
  </si>
  <si>
    <t>Разработка параметров гарантийных обязательств по предпроектным и проектным работам в дорожном хозяйстве и критериев их выполнения,                                                              гражданского назначения,                                                   (от 15.11.06 № ОПО-47/497, 2006)   ФГУП "РосдорНИИ"                                            №  13285.7712006319.07.1.019.1                                             от 04.07.07</t>
  </si>
  <si>
    <t>2.2.6</t>
  </si>
  <si>
    <t>Методические рекомендации по проведению инвестиционного конкурса и конкурсов на строительство и реконструкцию  платных автомобильных дорог,                                                                гражданского назначения,                                                                           ( от 05.10.05 № ОПО-12/322, 2006)  ООО "Партнер"</t>
  </si>
  <si>
    <t>2.2.7</t>
  </si>
  <si>
    <t>Разработка методических рекомендаций по показателям и порядку отнесения учреждений к группам по оплате труда руководителей,                                       гражданского назначения,                                                                   (от 10.12.2007 № УД-47/293, 2008) ФГУП "РосдорНИИ",                                          № 13285.7712006319.08.1.057.4                                                  от 21.01.2008</t>
  </si>
  <si>
    <t>№ 5 от 11.10.07</t>
  </si>
  <si>
    <t>2.2.8</t>
  </si>
  <si>
    <t>Разработка методических рекомендаций по нормативам расходов федерального бюджета по статьям затрат на содержание государственных учреждений Федерального дорожного агентства,                                                             гражданского назначения,                                              (от 10.12.2007 № УД-47/294, 2008) ФГУП "РосдорНИИ",                                                                  № 13285.7712006319.08.1.058.5                                  от 21.01.2008</t>
  </si>
  <si>
    <t>2.2.9</t>
  </si>
  <si>
    <t>Подготовка информационно-аналитических и стратегических материалов, характеризующих состояние развития субъектов Российской Федерации, бюджетную обеспеченность, потенциал налогооблагаемой базы и перспективы развития в целях планирования расходов федерального бюджета на 2008-2010 годы в части финансирования дорожного хозяйства субъектов Российской Федерации,                                    гражданского назначения,                                                     (от 25.06.07 3 УД-47/170, 2008)  Ассоциация "Радор"                                        №  13285.7718095435.07.1.001.5                                             от 31.08.2007</t>
  </si>
  <si>
    <t>№ 3/17 от 11.05.06</t>
  </si>
  <si>
    <t>2.2.10</t>
  </si>
  <si>
    <t>Концепция развития  автодорожной отрасли на основе различных вариантов привлечения частного капитала в строительство и эксплуатацию автомобильных дорог,                                                         гражданского назначения,                                                        (от 10.07.07 № УД-47/199, 2007)  ОАО ЭнПиВи Инжиниринг                                  № 13285.7707587805.07.1.002.2                                        от 31.08.2007</t>
  </si>
  <si>
    <t>2007-2007</t>
  </si>
  <si>
    <t>№3/18 от 11.05.07</t>
  </si>
  <si>
    <t>2.2.11</t>
  </si>
  <si>
    <t>Методические рекомендации по использованию инвестиционных проектов развития прилегающих к автодорогам территорий при создании и эксплуатации автодорожных объектов на основе ГЧП,                                                                  гражданского назначения,                                              (от 13.06.07 № УД-47/120, 2007)  ООО "Центр менеджмента оценки и консалтинга"                                            №  13285.7701200138.07.1.001.3                                          от 31.08.2007</t>
  </si>
  <si>
    <t>№ 3/19 от 11.05.07</t>
  </si>
  <si>
    <t>2.2.12</t>
  </si>
  <si>
    <t>Методические рекомендации по созданию, юридическому и экономическому обоснованию деятельности государственных управляющих компаний для реализации проектов ГЧП в дорожном хозяйстве Российской Федерации, в том числе с участием субъектов Российской Федерации,                                                                     гражданского назначения,                                                               (от 25.06.07 № УД-47/166, 2007)   ОАО ЭнПиВи Инжиниринг                                                     № 13285.7707587805.07.1.001.1                                                               от 31.08.2007</t>
  </si>
  <si>
    <t>№ 3/20 от 11.05.07</t>
  </si>
  <si>
    <t>2.2.13</t>
  </si>
  <si>
    <t>Обобщение научных разработок и международной  практики реформирования дорожного хозяйства в целях подготовки согласованных предложений в Минтранс России для определения направлений и форм осуществления государственной политики развития  дорожного хозяйства,                                                           гражданского назначения,                                                                   (от 25.06.07 № УД-47/168, 2008)  ЗАО "НИПИ ТРТИ"                                                              № 13285.7813121318.07.1.009.8                                                                    от 31.08.2007</t>
  </si>
  <si>
    <t>№ 3/22 от 11.05.07</t>
  </si>
  <si>
    <t>2.2.18</t>
  </si>
  <si>
    <t>2.2.19</t>
  </si>
  <si>
    <t>Подготовка предложений по новым источникам и увеличению объемов финансирования дорожной отрасли в условиях действия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гражданского назначения (от 03.10.2008 № УД-47/155, 2009), ЗАО "НИПИ ТРТИ"</t>
  </si>
  <si>
    <t>2008-2009</t>
  </si>
  <si>
    <t>2.3</t>
  </si>
  <si>
    <t>Совершенствование дорожных технологий, конструкций и материалов</t>
  </si>
  <si>
    <t>2.3.1</t>
  </si>
  <si>
    <t>Разработка методических рекомендаций по применению экологически чистых антигололедных материалов и технологий при содержании мостовых сооружений,                                            гражданского назначения.                                               (от 27.09.05 № ОПО-12/290, 2007)   ФГУП "РосдорНИИ"</t>
  </si>
  <si>
    <t>2.3.2</t>
  </si>
  <si>
    <t>Разработка нового метода проектирования состава дорожного цементобетона, работающего в условиях повышенных транспортных нагрузок путем использования твердофазных модификаторов с разработкой рекомендаций,                                              гражданского назначения,                                                   (от 20.04.06 № ОПО-47/99, 2008)  ФГУП "РосдорНИИ"                                                       №  13285.7712006319.07.1.005.5                                                    от 04.07.07</t>
  </si>
  <si>
    <t>2.3.3</t>
  </si>
  <si>
    <t>Совершенствование технологии строительства и ремонта дорожных покрытий с использованием эмульсионно-минеральных смесей, стабилизированных водорастворимыми полимерными модификаторами, с разработкой методических рекомендаций,                                     гражданского назначения,                                              (от 19.10.06 № ОПО-47/434 , 2008)   РГСУ                                                           №  13285.6163020389.07.1.004.6                                       от 04.07.07</t>
  </si>
  <si>
    <t>№5/14 от 11.09.06</t>
  </si>
  <si>
    <t>2.3.4</t>
  </si>
  <si>
    <t>Создание автоматизированных наблюдательных станций и мониторинг накопления остаточных деформаций в дорожных конструкциях для совершенствования методов их проектирования,                                                    гражданского назначения,                                                              (от 19.10.06 № ОПО-47/433, 2009)  РГСУ                                                              №  13285.6163020389.07.1.003.5                                        от 04.07.07</t>
  </si>
  <si>
    <t>2006-2009</t>
  </si>
  <si>
    <t>№5/15 от 11.09.06</t>
  </si>
  <si>
    <t>2.3.5</t>
  </si>
  <si>
    <t>Разработка методики расчета и технологии строительства тонкослойных цементобетонных покрытий с учетом зарубежного опыта,                                          гражданского назначения,                                                            (от 30.11.04 № ОПО-12/748, 2006)  ОАО "СоюздорНИИ"</t>
  </si>
  <si>
    <t xml:space="preserve"> №4 от 10.09.04</t>
  </si>
  <si>
    <t>2.3.6</t>
  </si>
  <si>
    <t>Разработка технологии применения материалов проникающего действия при восстановлении целостности обделок и их гидроизоляции в эксплуатируемых автодорожных тоннелях,                                                       гражданского назначения,                                                   (от 27.12.04 № ОПО-12/835, 2005)  ОАО "СоюздорНИИ"</t>
  </si>
  <si>
    <t>2004-2005</t>
  </si>
  <si>
    <t xml:space="preserve"> №10 от 29.11.04</t>
  </si>
  <si>
    <t>2.3.7</t>
  </si>
  <si>
    <t>Разработка методических рекомендаций по количественной оценке прогнозируемого накопления остаточных деформаций в проектируемых дорожных конструкциях методами математического моделирования,                                                                    гражданского назначения,                                                       (от 19.11.04 № ОПО-12/695, 2006) РГСУ</t>
  </si>
  <si>
    <t>2.3.8</t>
  </si>
  <si>
    <t>Исследование адгезионных свойств заполнителей из различных изверженных горных пород,                                              гражданского назначения,                                                  (от 07.10.05 № ОПО-12/340, 2006) МАДИ (ГТУ)</t>
  </si>
  <si>
    <t>2.3.9</t>
  </si>
  <si>
    <t>Исследование влияния ультразвука на структурообразование слоев износа на основе битумных эмульсий,                                             гражданского назначения,                                                     (от 15.08.05 № ОПО-12/152, 2006)  МАДИ (ГТУ)</t>
  </si>
  <si>
    <t>2.3.10</t>
  </si>
  <si>
    <t>Разработка рекомендаций по устройству дренажных систем в конструкциях дорожных одежд мостовых сооружений и в тоннелях,                                   гражданского назначения,                                                      (от 25.05.06 № ОПО-47/168, 2006)  ОАО "СоюздорНИИ"                                                          №  13285.5001055354.07.1.003.4                                                от 04.07.07</t>
  </si>
  <si>
    <t>2.3.11</t>
  </si>
  <si>
    <t>Разработка новых методов оценки работоспособности цементобетона для дорожных и мостовых сооружений в условиях высокой интенсивности движения автотранспорта,                                                          гражданского назначения,                                                      (от 13.06.07 № УД-47/102, 2008) ФГУП "РосдорНИИ"                                                        №   13285.7712006319.07.1.037.1                                                                     от 31.08.2007</t>
  </si>
  <si>
    <t>№ 2 от 02.05.07</t>
  </si>
  <si>
    <t>2.3.12</t>
  </si>
  <si>
    <t>Разработка технологии предотвращения поверхностных разрушений элементов дорожного и мостового обустройства на основе применения защитных материалов нового поколения,                                                                 гражданского назначения,                                                             (от 13.06.07 № УД-47/100, 2008) ФГУП "РосдорНИИ"                                                               № 13285.7712006319.07.1.035.8                                                                         от 31.08.2007</t>
  </si>
  <si>
    <t>2.3.13</t>
  </si>
  <si>
    <t>Разработка методических рекомендаций по применению современных материалов  в сопряжении дорожной одежды с деформационными швами мостовых сооружений (на основании исследований свойств различных материалов в различных условиях эксплуатации и проведения опытно-экспериментальных работ,                                            гражданского назначения,                                                               (от 27.06.07 № УД-47/184, 2009) ФГУП "РосдорНИИ"                                                № 13285.7712006319.07.1.047.2                                                 от 31.08.2007</t>
  </si>
  <si>
    <t>2.3.14</t>
  </si>
  <si>
    <t>Исследование эффективности освоения прогрессивных технологий на объектах дорожного хозяйства в 2006 году на основании данных диагностики федеральных автомобильных дорог с разработкой предложений по их применению при планировании дорожных работ,                       гражданского назначения,                                                             (от 18.06.07 № УД-47/141, 2007)  ФГУП "РосдорНИИ"                                                 №   13285.7712006319.07.1.040.4                                      от 31.08.2007</t>
  </si>
  <si>
    <t>2.3.15</t>
  </si>
  <si>
    <t xml:space="preserve">Разработка составов трещинопрерывающих прослоек при устройстве дорожной одежды с полимерасфальтобетонным покрытием с составлением рекомендаций для опытного применения,                                              гражданского назначения,                                                (от 08.06.07 № УД-47/92, 2007)   ОАО "СоюздорНИИ"                                        № 13285.5001055354.07.1.007.8                                               от 31.08.2007 </t>
  </si>
  <si>
    <t>№ 3/28 от 11.05.07</t>
  </si>
  <si>
    <t>2.3.16</t>
  </si>
  <si>
    <t>Исследование применения полимерной сетки в слоях  дорожной одежды с анализом международного опыта и разработкой рекомендаций для опытного применения,                                                         гражданского назначения,                                                                   (от 13.06.07 № УД-47/99, 2008) ФГУП "РосдорНИИ"                                               №  13285.7712006319.07.1.034.7                                                             от 31.08.2007</t>
  </si>
  <si>
    <t>№ 3/29 от 11.05.07</t>
  </si>
  <si>
    <t>2.3.17</t>
  </si>
  <si>
    <t>Разработка технологии устройства защитного антигололедного слоя покрытия  на мостовых сооружениях с применением некорозионно-активных антигололедных реагентов на основе опытно-экспериментальных работ  с составлением рекомендаций,                                        гражданского назначения,                                                     (от 08.06.07 № УД-47/89, 2009)  ФГУП "РосдорНИИ"                                            № 13285.7712006319.07.1.029.2                                                                от 31.08.2007</t>
  </si>
  <si>
    <t>2.5.9</t>
  </si>
  <si>
    <t>Методические рекомендации по применению методов нелинейной акустики для контроля устойчивости опор искусственных сооружений (мостов, дамб, насыпей и т.д.) на автомобильных дорогах,                                                     гражданского назначения,                                                            (от 10.07.007 № УД-47/201) ЗАО "Акмотерра"                                                        № 13285.7733169963.07.1.002.2                                                                 от 31.08.2007</t>
  </si>
  <si>
    <t>№ 3/31 от 11.05.07</t>
  </si>
  <si>
    <t>2.5.10</t>
  </si>
  <si>
    <t>Проведение комплекса экспериментальных исследований по оценке состояния дорожных конструкций методом спектрального анализа волновых полей на эксплуатируемых автомобильных дорогах,                                                          гражданского назначения,                                          (от 06.06.07 № УД-47/67, 2008) РГСУ                                                               №   13285.6163020389.07.1.010.3                                                             от 31.08.2007</t>
  </si>
  <si>
    <t>2.5.11</t>
  </si>
  <si>
    <t>Экспериментальные исследования динамической устойчивости дорожных конструкций и инженерных сооружений на оползневых участках методами виброметрии,                                                   гражданского назначения,                                                                (от 06.06.07 № УД-47/66, 2009) РГСУ                                                      № 13285.6163020389.07.1.009.2                                                                         от 31.08.2007</t>
  </si>
  <si>
    <t>2.5.12</t>
  </si>
  <si>
    <t>Исследование влияния особенностей организации дорожного движения на безопасность движения и пропускную способность федеральных дорог с подготовкой методических рекомендаций по разработке в проектах строительства, реконструкции и капитального ремонта автомобильных дорог раздела «Организация дорожного движения»,                                                           гражданского назначения,                                                                           (от 18.06.07 № УД-47/155, 2008) ФГУП "РосдорНИИ"                                         №  13285.7712006319.07.1.041.5                                                                           от 31.08.2007</t>
  </si>
  <si>
    <t>№ 3/34 от 11.05.07</t>
  </si>
  <si>
    <t>2.5.13</t>
  </si>
  <si>
    <t>2.5.14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</si>
</sst>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
    <numFmt numFmtId="168" formatCode="#,##0.000_ ;\-#,##0.000\ "/>
    <numFmt numFmtId="169" formatCode="_(* #,##0.00_);_(* \(#,##0.00\);_(* &quot;-&quot;??_);_(@_)"/>
  </numFmts>
  <fonts count="38">
    <font>
      <sz val="10"/>
      <name val="Arial Cyr"/>
      <family val="0"/>
    </font>
    <font>
      <sz val="12"/>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b/>
      <sz val="10"/>
      <name val="Times New Roman"/>
      <family val="1"/>
    </font>
    <font>
      <u val="single"/>
      <sz val="10"/>
      <name val="Times New Roman"/>
      <family val="1"/>
    </font>
    <font>
      <sz val="10"/>
      <color indexed="8"/>
      <name val="Times New Roman"/>
      <family val="1"/>
    </font>
    <font>
      <sz val="8"/>
      <name val="Times New Roman"/>
      <family val="1"/>
    </font>
    <font>
      <sz val="10"/>
      <color indexed="10"/>
      <name val="Times New Roman"/>
      <family val="1"/>
    </font>
    <font>
      <b/>
      <u val="single"/>
      <sz val="10"/>
      <name val="Times New Roman"/>
      <family val="1"/>
    </font>
    <font>
      <b/>
      <sz val="9"/>
      <name val="Times New Roman"/>
      <family val="1"/>
    </font>
    <font>
      <sz val="9"/>
      <name val="Times New Roman"/>
      <family val="1"/>
    </font>
    <font>
      <sz val="10"/>
      <name val="Arial"/>
      <family val="2"/>
    </font>
    <font>
      <i/>
      <sz val="10"/>
      <name val="Times New Roman"/>
      <family val="1"/>
    </font>
    <font>
      <b/>
      <sz val="11"/>
      <name val="Times New Roman"/>
      <family val="1"/>
    </font>
    <font>
      <sz val="14"/>
      <name val="Arial Cyr"/>
      <family val="0"/>
    </font>
    <font>
      <b/>
      <sz val="10"/>
      <color indexed="22"/>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double"/>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double"/>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5"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6" fillId="0" borderId="0" xfId="0" applyFont="1" applyAlignment="1">
      <alignment/>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left" vertical="top" wrapText="1"/>
    </xf>
    <xf numFmtId="49" fontId="3" fillId="0" borderId="10" xfId="0" applyNumberFormat="1" applyFont="1" applyBorder="1" applyAlignment="1">
      <alignment horizontal="center" vertical="center" wrapText="1"/>
    </xf>
    <xf numFmtId="0" fontId="6" fillId="0" borderId="10" xfId="0" applyNumberFormat="1" applyFont="1" applyBorder="1" applyAlignment="1">
      <alignment horizontal="left" vertical="top" wrapText="1"/>
    </xf>
    <xf numFmtId="0" fontId="3" fillId="0" borderId="10" xfId="0" applyFont="1" applyBorder="1" applyAlignment="1">
      <alignment horizontal="left" vertical="top"/>
    </xf>
    <xf numFmtId="0" fontId="3" fillId="0" borderId="10" xfId="0" applyFont="1" applyFill="1" applyBorder="1" applyAlignment="1">
      <alignment horizontal="center" vertical="top"/>
    </xf>
    <xf numFmtId="49" fontId="6" fillId="0" borderId="10" xfId="0" applyNumberFormat="1" applyFont="1" applyBorder="1" applyAlignment="1">
      <alignment horizontal="left" vertical="center" wrapText="1"/>
    </xf>
    <xf numFmtId="49" fontId="7" fillId="0" borderId="10" xfId="0" applyNumberFormat="1" applyFont="1" applyFill="1" applyBorder="1" applyAlignment="1">
      <alignment horizontal="left" vertical="center" wrapText="1"/>
    </xf>
    <xf numFmtId="0" fontId="3" fillId="0" borderId="10" xfId="0" applyFont="1" applyFill="1" applyBorder="1" applyAlignment="1">
      <alignment horizontal="left" vertical="top" wrapText="1"/>
    </xf>
    <xf numFmtId="0" fontId="1" fillId="0" borderId="0" xfId="0" applyFont="1" applyBorder="1" applyAlignment="1">
      <alignment/>
    </xf>
    <xf numFmtId="0" fontId="3" fillId="0" borderId="0" xfId="0" applyFont="1" applyBorder="1" applyAlignment="1">
      <alignment/>
    </xf>
    <xf numFmtId="49" fontId="3"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horizontal="center"/>
    </xf>
    <xf numFmtId="49" fontId="3" fillId="0" borderId="10" xfId="0" applyNumberFormat="1" applyFont="1" applyBorder="1" applyAlignment="1">
      <alignment horizontal="left" vertical="top" wrapText="1"/>
    </xf>
    <xf numFmtId="164" fontId="3" fillId="0" borderId="10" xfId="0" applyNumberFormat="1" applyFont="1" applyBorder="1" applyAlignment="1">
      <alignment horizontal="right" vertical="top" wrapText="1" indent="1"/>
    </xf>
    <xf numFmtId="0" fontId="1" fillId="0" borderId="0" xfId="0" applyFont="1" applyFill="1" applyAlignment="1">
      <alignment/>
    </xf>
    <xf numFmtId="49"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3" fillId="0" borderId="10" xfId="0" applyFont="1" applyFill="1" applyBorder="1" applyAlignment="1">
      <alignment horizontal="left" vertical="top" wrapText="1" shrinkToFit="1"/>
    </xf>
    <xf numFmtId="0" fontId="11"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17" fillId="0" borderId="0" xfId="0" applyFont="1" applyAlignment="1">
      <alignment/>
    </xf>
    <xf numFmtId="0" fontId="3" fillId="0" borderId="10" xfId="0" applyFont="1" applyBorder="1" applyAlignment="1">
      <alignment horizontal="center" vertical="top"/>
    </xf>
    <xf numFmtId="0" fontId="3" fillId="0" borderId="10" xfId="0" applyFont="1" applyBorder="1" applyAlignment="1">
      <alignment/>
    </xf>
    <xf numFmtId="0" fontId="16" fillId="0" borderId="0" xfId="0" applyFont="1" applyFill="1" applyBorder="1" applyAlignment="1">
      <alignment vertical="top" wrapText="1"/>
    </xf>
    <xf numFmtId="164" fontId="3" fillId="0" borderId="10" xfId="0" applyNumberFormat="1" applyFont="1" applyBorder="1" applyAlignment="1">
      <alignment horizontal="right" vertical="top" indent="1"/>
    </xf>
    <xf numFmtId="0" fontId="6"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xf>
    <xf numFmtId="0"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6" fillId="0" borderId="10" xfId="0" applyNumberFormat="1" applyFont="1" applyFill="1" applyBorder="1" applyAlignment="1">
      <alignment horizontal="left" vertical="top" wrapText="1"/>
    </xf>
    <xf numFmtId="0" fontId="3" fillId="0" borderId="10" xfId="0" applyFont="1" applyBorder="1" applyAlignment="1">
      <alignment horizontal="center" vertical="center" wrapText="1"/>
    </xf>
    <xf numFmtId="49" fontId="6"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center" wrapText="1"/>
    </xf>
    <xf numFmtId="164" fontId="6" fillId="0" borderId="10" xfId="0" applyNumberFormat="1" applyFont="1" applyBorder="1" applyAlignment="1">
      <alignment horizontal="right" vertical="top" indent="1"/>
    </xf>
    <xf numFmtId="0"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top" wrapText="1"/>
    </xf>
    <xf numFmtId="0" fontId="0" fillId="24" borderId="0" xfId="0" applyFill="1" applyAlignment="1">
      <alignment/>
    </xf>
    <xf numFmtId="164" fontId="13" fillId="0" borderId="10" xfId="0" applyNumberFormat="1" applyFont="1" applyBorder="1" applyAlignment="1">
      <alignment horizontal="right" vertical="top" wrapText="1"/>
    </xf>
    <xf numFmtId="164" fontId="3" fillId="0" borderId="10" xfId="0" applyNumberFormat="1" applyFont="1" applyBorder="1" applyAlignment="1">
      <alignment horizontal="right" vertical="top" wrapText="1"/>
    </xf>
    <xf numFmtId="164" fontId="12" fillId="0" borderId="10" xfId="0" applyNumberFormat="1" applyFont="1" applyBorder="1" applyAlignment="1">
      <alignment horizontal="right" vertical="top" wrapText="1"/>
    </xf>
    <xf numFmtId="164" fontId="3" fillId="0" borderId="10" xfId="0" applyNumberFormat="1" applyFont="1" applyFill="1" applyBorder="1" applyAlignment="1">
      <alignment horizontal="right" vertical="top" wrapText="1"/>
    </xf>
    <xf numFmtId="0" fontId="3" fillId="0" borderId="0" xfId="0" applyFont="1" applyFill="1" applyAlignment="1">
      <alignment/>
    </xf>
    <xf numFmtId="0" fontId="14"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17" fillId="0" borderId="0" xfId="0" applyFont="1" applyFill="1" applyAlignment="1">
      <alignment/>
    </xf>
    <xf numFmtId="0" fontId="17" fillId="0" borderId="0" xfId="0" applyFont="1" applyFill="1" applyBorder="1" applyAlignment="1">
      <alignment/>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0" fillId="0" borderId="0" xfId="0" applyFont="1" applyAlignment="1">
      <alignment/>
    </xf>
    <xf numFmtId="164" fontId="13" fillId="0" borderId="10" xfId="0" applyNumberFormat="1" applyFont="1" applyFill="1" applyBorder="1" applyAlignment="1">
      <alignment horizontal="right" vertical="top"/>
    </xf>
    <xf numFmtId="164" fontId="9" fillId="0" borderId="10" xfId="0" applyNumberFormat="1" applyFont="1" applyFill="1" applyBorder="1" applyAlignment="1">
      <alignment horizontal="right" vertical="top"/>
    </xf>
    <xf numFmtId="0" fontId="18" fillId="0" borderId="10"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164" fontId="6" fillId="0" borderId="10" xfId="0" applyNumberFormat="1" applyFont="1" applyBorder="1" applyAlignment="1">
      <alignment horizontal="right" vertical="top" wrapText="1"/>
    </xf>
    <xf numFmtId="164" fontId="6" fillId="0" borderId="10" xfId="0" applyNumberFormat="1" applyFont="1" applyFill="1" applyBorder="1" applyAlignment="1">
      <alignment horizontal="right" vertical="top" wrapText="1"/>
    </xf>
    <xf numFmtId="164" fontId="3" fillId="0" borderId="10" xfId="0" applyNumberFormat="1" applyFont="1" applyBorder="1" applyAlignment="1">
      <alignment horizontal="right" vertical="top"/>
    </xf>
    <xf numFmtId="164" fontId="18" fillId="0" borderId="10" xfId="0" applyNumberFormat="1" applyFont="1" applyFill="1" applyBorder="1" applyAlignment="1">
      <alignment horizontal="right" vertical="top" wrapText="1"/>
    </xf>
    <xf numFmtId="164" fontId="3" fillId="0" borderId="10" xfId="0" applyNumberFormat="1" applyFont="1" applyFill="1" applyBorder="1" applyAlignment="1">
      <alignment horizontal="right" vertical="top"/>
    </xf>
    <xf numFmtId="164" fontId="6" fillId="0" borderId="10" xfId="0" applyNumberFormat="1" applyFont="1" applyFill="1" applyBorder="1" applyAlignment="1">
      <alignment horizontal="right" vertical="top"/>
    </xf>
    <xf numFmtId="0" fontId="0" fillId="0" borderId="12" xfId="0" applyFont="1" applyBorder="1" applyAlignment="1">
      <alignment/>
    </xf>
    <xf numFmtId="0" fontId="9" fillId="0" borderId="10" xfId="0" applyFont="1" applyFill="1" applyBorder="1" applyAlignment="1">
      <alignment horizontal="center" vertical="center" wrapText="1"/>
    </xf>
    <xf numFmtId="164" fontId="8" fillId="0" borderId="10" xfId="0" applyNumberFormat="1" applyFont="1" applyFill="1" applyBorder="1" applyAlignment="1">
      <alignment horizontal="right" vertical="top" wrapText="1"/>
    </xf>
    <xf numFmtId="164" fontId="8" fillId="0" borderId="10" xfId="0" applyNumberFormat="1" applyFont="1" applyFill="1" applyBorder="1" applyAlignment="1">
      <alignment horizontal="right" vertical="top"/>
    </xf>
    <xf numFmtId="0" fontId="9" fillId="0" borderId="10" xfId="0" applyFont="1" applyFill="1" applyBorder="1" applyAlignment="1">
      <alignment/>
    </xf>
    <xf numFmtId="0" fontId="3" fillId="0" borderId="10" xfId="0" applyFont="1" applyFill="1" applyBorder="1" applyAlignment="1">
      <alignment horizontal="left" wrapText="1"/>
    </xf>
    <xf numFmtId="49" fontId="9" fillId="24" borderId="10" xfId="0" applyNumberFormat="1" applyFont="1" applyFill="1" applyBorder="1" applyAlignment="1">
      <alignment horizontal="center" vertical="center" wrapText="1"/>
    </xf>
    <xf numFmtId="0" fontId="9" fillId="24" borderId="10" xfId="0" applyFont="1" applyFill="1" applyBorder="1" applyAlignment="1">
      <alignment horizontal="center" vertical="center" wrapText="1"/>
    </xf>
    <xf numFmtId="164" fontId="3" fillId="24" borderId="10" xfId="0" applyNumberFormat="1" applyFont="1" applyFill="1" applyBorder="1" applyAlignment="1">
      <alignment horizontal="right" vertical="top" wrapText="1"/>
    </xf>
    <xf numFmtId="164" fontId="8" fillId="24" borderId="10" xfId="0" applyNumberFormat="1" applyFont="1" applyFill="1" applyBorder="1" applyAlignment="1">
      <alignment horizontal="right" vertical="top" wrapText="1"/>
    </xf>
    <xf numFmtId="0" fontId="9" fillId="0" borderId="10" xfId="0" applyNumberFormat="1" applyFont="1" applyFill="1" applyBorder="1" applyAlignment="1">
      <alignment horizontal="center" vertical="center" wrapText="1"/>
    </xf>
    <xf numFmtId="168" fontId="9" fillId="0" borderId="10" xfId="60" applyNumberFormat="1" applyFont="1" applyFill="1" applyBorder="1" applyAlignment="1">
      <alignment horizontal="center" vertical="center" wrapText="1"/>
    </xf>
    <xf numFmtId="0" fontId="9" fillId="0" borderId="10" xfId="0" applyFont="1" applyFill="1" applyBorder="1" applyAlignment="1">
      <alignment wrapText="1"/>
    </xf>
    <xf numFmtId="164" fontId="10" fillId="0" borderId="10" xfId="0" applyNumberFormat="1" applyFont="1" applyFill="1" applyBorder="1" applyAlignment="1">
      <alignment horizontal="right" vertical="top" wrapText="1"/>
    </xf>
    <xf numFmtId="164" fontId="3" fillId="0" borderId="10" xfId="60" applyNumberFormat="1" applyFont="1" applyFill="1" applyBorder="1" applyAlignment="1">
      <alignment horizontal="right" vertical="top"/>
    </xf>
    <xf numFmtId="164" fontId="9" fillId="0" borderId="10" xfId="0" applyNumberFormat="1" applyFont="1" applyFill="1" applyBorder="1" applyAlignment="1">
      <alignment horizontal="right" vertical="top" wrapText="1"/>
    </xf>
    <xf numFmtId="4"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3" fillId="24" borderId="10" xfId="0" applyNumberFormat="1" applyFont="1" applyFill="1" applyBorder="1" applyAlignment="1">
      <alignment horizontal="center" vertical="top" wrapText="1"/>
    </xf>
    <xf numFmtId="0" fontId="6" fillId="0" borderId="10" xfId="0" applyFont="1" applyBorder="1" applyAlignment="1">
      <alignment horizontal="center" vertical="top" wrapText="1"/>
    </xf>
    <xf numFmtId="0" fontId="3" fillId="0" borderId="10" xfId="0" applyFont="1" applyFill="1" applyBorder="1" applyAlignment="1">
      <alignment/>
    </xf>
    <xf numFmtId="0" fontId="3" fillId="24" borderId="10" xfId="0" applyFont="1" applyFill="1" applyBorder="1" applyAlignment="1">
      <alignment wrapText="1"/>
    </xf>
    <xf numFmtId="0" fontId="8" fillId="0" borderId="10" xfId="0" applyFont="1" applyBorder="1" applyAlignment="1">
      <alignment horizontal="justify"/>
    </xf>
    <xf numFmtId="0" fontId="3" fillId="24" borderId="10" xfId="0" applyFont="1" applyFill="1" applyBorder="1" applyAlignment="1">
      <alignment vertical="top" wrapText="1"/>
    </xf>
    <xf numFmtId="0" fontId="8" fillId="24"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0" xfId="0" applyBorder="1" applyAlignment="1">
      <alignment/>
    </xf>
    <xf numFmtId="0" fontId="1" fillId="0" borderId="11" xfId="0" applyFont="1" applyBorder="1" applyAlignment="1">
      <alignment/>
    </xf>
    <xf numFmtId="0" fontId="3" fillId="0" borderId="0" xfId="0" applyFont="1" applyBorder="1" applyAlignment="1">
      <alignment horizontal="center" vertical="top"/>
    </xf>
    <xf numFmtId="164" fontId="3" fillId="0" borderId="0" xfId="0" applyNumberFormat="1" applyFont="1" applyBorder="1" applyAlignment="1">
      <alignment horizontal="right" vertical="top" indent="1"/>
    </xf>
    <xf numFmtId="49" fontId="3" fillId="0" borderId="0" xfId="0" applyNumberFormat="1" applyFont="1" applyBorder="1" applyAlignment="1">
      <alignment horizontal="center" vertical="top"/>
    </xf>
    <xf numFmtId="0" fontId="3" fillId="0" borderId="11" xfId="0" applyFont="1" applyFill="1" applyBorder="1" applyAlignment="1">
      <alignment horizontal="left" vertical="top"/>
    </xf>
    <xf numFmtId="0" fontId="3" fillId="0" borderId="13" xfId="0" applyFont="1" applyBorder="1" applyAlignment="1">
      <alignment horizontal="left" vertical="top" wrapText="1"/>
    </xf>
    <xf numFmtId="49" fontId="3" fillId="0" borderId="13" xfId="0" applyNumberFormat="1" applyFont="1" applyFill="1" applyBorder="1" applyAlignment="1">
      <alignment horizontal="left" vertical="top" wrapText="1"/>
    </xf>
    <xf numFmtId="49" fontId="9" fillId="0" borderId="13"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9" fillId="24"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Border="1" applyAlignment="1">
      <alignment horizontal="left" vertical="top" wrapText="1"/>
    </xf>
    <xf numFmtId="0" fontId="6" fillId="0" borderId="13" xfId="0" applyFont="1" applyFill="1" applyBorder="1" applyAlignment="1">
      <alignment horizontal="center" vertical="top" wrapText="1"/>
    </xf>
    <xf numFmtId="0" fontId="3" fillId="0" borderId="13" xfId="0" applyFont="1" applyBorder="1" applyAlignment="1">
      <alignment horizontal="center" vertical="top"/>
    </xf>
    <xf numFmtId="0" fontId="18" fillId="0" borderId="13" xfId="0" applyFont="1" applyFill="1" applyBorder="1" applyAlignment="1">
      <alignment horizontal="center" vertical="top" wrapText="1"/>
    </xf>
    <xf numFmtId="0" fontId="6" fillId="0" borderId="13" xfId="0" applyFont="1" applyFill="1" applyBorder="1" applyAlignment="1">
      <alignment horizontal="center" vertical="center" wrapText="1"/>
    </xf>
    <xf numFmtId="0" fontId="16" fillId="0" borderId="13" xfId="0" applyFont="1" applyFill="1" applyBorder="1" applyAlignment="1">
      <alignment horizontal="center" vertical="top" wrapText="1"/>
    </xf>
    <xf numFmtId="0" fontId="3" fillId="0" borderId="13" xfId="0" applyFont="1" applyBorder="1" applyAlignment="1">
      <alignment/>
    </xf>
    <xf numFmtId="0" fontId="0" fillId="0" borderId="10" xfId="0" applyFill="1" applyBorder="1" applyAlignment="1">
      <alignment horizontal="center" vertical="center" wrapText="1"/>
    </xf>
    <xf numFmtId="49" fontId="9" fillId="0" borderId="10" xfId="0" applyNumberFormat="1" applyFont="1" applyFill="1" applyBorder="1" applyAlignment="1">
      <alignment horizontal="center" vertical="top" wrapText="1"/>
    </xf>
    <xf numFmtId="164" fontId="6" fillId="0" borderId="10" xfId="0" applyNumberFormat="1" applyFont="1" applyBorder="1" applyAlignment="1">
      <alignment horizontal="center" vertical="top" wrapText="1"/>
    </xf>
    <xf numFmtId="164" fontId="6" fillId="0" borderId="10" xfId="0" applyNumberFormat="1" applyFont="1" applyBorder="1" applyAlignment="1">
      <alignment horizontal="center" wrapText="1"/>
    </xf>
    <xf numFmtId="49" fontId="2" fillId="0" borderId="14" xfId="0" applyNumberFormat="1" applyFont="1" applyBorder="1" applyAlignment="1">
      <alignment horizontal="left" wrapText="1"/>
    </xf>
    <xf numFmtId="49" fontId="1" fillId="0" borderId="0" xfId="0" applyNumberFormat="1" applyFont="1" applyBorder="1" applyAlignment="1">
      <alignment horizontal="left" wrapText="1"/>
    </xf>
    <xf numFmtId="49" fontId="2" fillId="0" borderId="15" xfId="0" applyNumberFormat="1" applyFont="1" applyBorder="1" applyAlignment="1">
      <alignment horizontal="left" wrapText="1"/>
    </xf>
    <xf numFmtId="0" fontId="1" fillId="0" borderId="0" xfId="0" applyFont="1" applyBorder="1" applyAlignment="1">
      <alignment horizontal="left" wrapText="1"/>
    </xf>
    <xf numFmtId="0" fontId="6" fillId="0" borderId="0" xfId="0" applyNumberFormat="1" applyFont="1" applyBorder="1" applyAlignment="1">
      <alignment horizontal="left" vertical="top" wrapText="1"/>
    </xf>
    <xf numFmtId="0" fontId="3" fillId="0" borderId="0" xfId="0" applyFont="1" applyFill="1" applyBorder="1" applyAlignment="1">
      <alignment vertical="top"/>
    </xf>
    <xf numFmtId="0" fontId="3" fillId="0" borderId="0" xfId="0" applyNumberFormat="1" applyFont="1" applyBorder="1" applyAlignment="1">
      <alignment horizontal="left" vertical="top" wrapText="1"/>
    </xf>
    <xf numFmtId="0" fontId="3" fillId="0" borderId="0" xfId="0" applyFont="1" applyFill="1" applyBorder="1" applyAlignment="1">
      <alignment horizontal="left" vertical="top"/>
    </xf>
    <xf numFmtId="49" fontId="3" fillId="0" borderId="11" xfId="0" applyNumberFormat="1" applyFont="1" applyBorder="1" applyAlignment="1">
      <alignment horizontal="center" vertical="top"/>
    </xf>
    <xf numFmtId="49" fontId="6" fillId="0" borderId="10" xfId="0" applyNumberFormat="1" applyFont="1" applyBorder="1" applyAlignment="1">
      <alignment horizontal="center" vertical="top" wrapText="1"/>
    </xf>
    <xf numFmtId="49" fontId="3"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0" xfId="0" applyNumberFormat="1" applyFont="1" applyFill="1" applyBorder="1" applyAlignment="1">
      <alignment horizontal="center" vertical="justify" wrapText="1"/>
    </xf>
    <xf numFmtId="0" fontId="3" fillId="0" borderId="13"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0" xfId="0" applyNumberFormat="1" applyFont="1" applyBorder="1" applyAlignment="1">
      <alignment vertical="top" wrapText="1"/>
    </xf>
    <xf numFmtId="49" fontId="13" fillId="0" borderId="10" xfId="0" applyNumberFormat="1" applyFont="1" applyBorder="1" applyAlignment="1">
      <alignment horizontal="left" vertical="top" wrapText="1"/>
    </xf>
    <xf numFmtId="0" fontId="13"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49" fontId="13" fillId="0" borderId="10" xfId="0" applyNumberFormat="1" applyFont="1" applyBorder="1" applyAlignment="1">
      <alignment vertical="top" wrapText="1"/>
    </xf>
    <xf numFmtId="0" fontId="13" fillId="0" borderId="10" xfId="0" applyNumberFormat="1" applyFont="1" applyBorder="1" applyAlignment="1">
      <alignment vertical="top" wrapText="1"/>
    </xf>
    <xf numFmtId="0" fontId="3"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0" fontId="3" fillId="0" borderId="10" xfId="0" applyNumberFormat="1" applyFont="1" applyBorder="1" applyAlignment="1">
      <alignment horizontal="center" vertical="justify" wrapText="1"/>
    </xf>
    <xf numFmtId="0" fontId="1" fillId="0" borderId="13" xfId="0" applyFont="1" applyBorder="1" applyAlignment="1">
      <alignment horizontal="center"/>
    </xf>
    <xf numFmtId="0" fontId="3" fillId="0" borderId="10" xfId="0" applyNumberFormat="1" applyFont="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9" fillId="0" borderId="13" xfId="0" applyNumberFormat="1" applyFont="1" applyFill="1" applyBorder="1" applyAlignment="1">
      <alignment horizontal="left" vertical="top" wrapText="1"/>
    </xf>
    <xf numFmtId="0" fontId="9" fillId="0" borderId="16" xfId="0" applyNumberFormat="1" applyFont="1" applyFill="1" applyBorder="1" applyAlignment="1">
      <alignment horizontal="left" vertical="top" wrapText="1"/>
    </xf>
    <xf numFmtId="0" fontId="9" fillId="0" borderId="12" xfId="0" applyNumberFormat="1" applyFont="1" applyFill="1" applyBorder="1" applyAlignment="1">
      <alignment horizontal="left" vertical="top" wrapText="1"/>
    </xf>
    <xf numFmtId="3" fontId="6" fillId="0" borderId="10" xfId="0" applyNumberFormat="1" applyFont="1" applyBorder="1" applyAlignment="1">
      <alignment horizontal="center" vertical="top" wrapText="1"/>
    </xf>
    <xf numFmtId="49" fontId="6"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49" fontId="3" fillId="0" borderId="10" xfId="0" applyNumberFormat="1" applyFont="1" applyBorder="1" applyAlignment="1">
      <alignment horizontal="left" vertical="top" wrapText="1"/>
    </xf>
    <xf numFmtId="49" fontId="3" fillId="0" borderId="10" xfId="0" applyNumberFormat="1" applyFont="1" applyBorder="1" applyAlignment="1">
      <alignment horizontal="center" vertical="top"/>
    </xf>
    <xf numFmtId="0" fontId="6" fillId="0" borderId="10" xfId="0" applyNumberFormat="1" applyFont="1" applyFill="1" applyBorder="1" applyAlignment="1">
      <alignment horizontal="left" vertical="top" wrapText="1"/>
    </xf>
    <xf numFmtId="0" fontId="1" fillId="0" borderId="10" xfId="0" applyFont="1" applyBorder="1" applyAlignment="1">
      <alignment/>
    </xf>
    <xf numFmtId="0" fontId="1" fillId="0" borderId="13" xfId="0" applyFont="1" applyBorder="1" applyAlignment="1">
      <alignment/>
    </xf>
    <xf numFmtId="0" fontId="3" fillId="0" borderId="10" xfId="0" applyFont="1" applyBorder="1" applyAlignment="1">
      <alignment horizontal="left" vertical="top"/>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3" fillId="0" borderId="10" xfId="0" applyNumberFormat="1" applyFont="1" applyBorder="1" applyAlignment="1">
      <alignment horizontal="center"/>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3" fillId="0" borderId="11" xfId="0" applyFont="1" applyFill="1" applyBorder="1" applyAlignment="1">
      <alignment horizontal="center" vertical="top"/>
    </xf>
    <xf numFmtId="0" fontId="6" fillId="0" borderId="0"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49" fontId="6" fillId="0" borderId="10" xfId="0" applyNumberFormat="1" applyFont="1" applyBorder="1" applyAlignment="1">
      <alignment horizontal="center" vertical="top"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Border="1" applyAlignment="1">
      <alignment horizontal="center" vertical="center" wrapText="1"/>
    </xf>
    <xf numFmtId="164" fontId="1" fillId="0" borderId="10" xfId="0" applyNumberFormat="1" applyFont="1" applyBorder="1" applyAlignment="1">
      <alignment horizontal="right" vertical="top" indent="1"/>
    </xf>
    <xf numFmtId="49" fontId="2" fillId="0" borderId="10" xfId="0" applyNumberFormat="1"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Fill="1" applyBorder="1" applyAlignment="1">
      <alignment horizontal="left" vertical="top"/>
    </xf>
    <xf numFmtId="0" fontId="6" fillId="0" borderId="10" xfId="0" applyNumberFormat="1" applyFont="1" applyBorder="1" applyAlignment="1">
      <alignment horizontal="left" vertical="top" wrapText="1"/>
    </xf>
    <xf numFmtId="164" fontId="3" fillId="0" borderId="10" xfId="0" applyNumberFormat="1" applyFont="1" applyBorder="1" applyAlignment="1">
      <alignment horizontal="right" vertical="top" wrapText="1"/>
    </xf>
    <xf numFmtId="0" fontId="3" fillId="0" borderId="10" xfId="0" applyNumberFormat="1" applyFont="1" applyBorder="1" applyAlignment="1">
      <alignment horizontal="center" vertical="top"/>
    </xf>
    <xf numFmtId="14" fontId="3" fillId="0" borderId="10" xfId="0" applyNumberFormat="1" applyFont="1" applyBorder="1" applyAlignment="1">
      <alignment horizontal="center" vertical="top"/>
    </xf>
    <xf numFmtId="0" fontId="3" fillId="0" borderId="10" xfId="0" applyFont="1" applyBorder="1" applyAlignment="1">
      <alignment horizontal="center" vertical="top"/>
    </xf>
    <xf numFmtId="0" fontId="3" fillId="0" borderId="13" xfId="0" applyFont="1" applyBorder="1" applyAlignment="1">
      <alignment horizontal="center" vertical="top"/>
    </xf>
    <xf numFmtId="0" fontId="3" fillId="0" borderId="10" xfId="0" applyFont="1" applyBorder="1" applyAlignment="1">
      <alignment vertical="top" wrapText="1"/>
    </xf>
    <xf numFmtId="16" fontId="3" fillId="0" borderId="10" xfId="0" applyNumberFormat="1" applyFont="1" applyBorder="1" applyAlignment="1">
      <alignment horizontal="center" vertical="top"/>
    </xf>
    <xf numFmtId="0" fontId="3" fillId="0" borderId="10" xfId="0" applyFont="1" applyBorder="1" applyAlignment="1">
      <alignment/>
    </xf>
    <xf numFmtId="0" fontId="3" fillId="0" borderId="10" xfId="0" applyFont="1" applyBorder="1" applyAlignment="1">
      <alignment vertical="top"/>
    </xf>
    <xf numFmtId="0" fontId="9" fillId="0" borderId="10" xfId="0" applyFont="1" applyBorder="1" applyAlignment="1">
      <alignment horizontal="center"/>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10" fillId="0" borderId="10" xfId="0" applyFont="1" applyFill="1" applyBorder="1" applyAlignment="1">
      <alignment horizontal="left" vertical="top" wrapText="1"/>
    </xf>
    <xf numFmtId="0" fontId="9" fillId="0" borderId="13" xfId="0" applyFont="1" applyBorder="1" applyAlignment="1">
      <alignment horizontal="center"/>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49" fontId="2" fillId="0" borderId="14" xfId="0" applyNumberFormat="1" applyFont="1" applyBorder="1" applyAlignment="1">
      <alignment horizontal="left" wrapText="1"/>
    </xf>
    <xf numFmtId="49" fontId="2" fillId="0" borderId="17" xfId="0" applyNumberFormat="1" applyFont="1" applyBorder="1" applyAlignment="1">
      <alignment horizontal="left" wrapText="1"/>
    </xf>
    <xf numFmtId="49" fontId="2" fillId="0" borderId="18" xfId="0" applyNumberFormat="1" applyFont="1" applyBorder="1" applyAlignment="1">
      <alignment horizontal="left" wrapText="1"/>
    </xf>
    <xf numFmtId="49" fontId="2" fillId="0" borderId="11" xfId="0" applyNumberFormat="1"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18" xfId="0" applyFont="1" applyBorder="1" applyAlignment="1">
      <alignment horizontal="left" wrapText="1"/>
    </xf>
    <xf numFmtId="0" fontId="2" fillId="0" borderId="11" xfId="0" applyFont="1" applyBorder="1" applyAlignment="1">
      <alignment horizontal="left" wrapText="1"/>
    </xf>
    <xf numFmtId="0" fontId="2" fillId="0" borderId="22"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76"/>
  <sheetViews>
    <sheetView tabSelected="1" zoomScale="75" zoomScaleNormal="75" zoomScalePageLayoutView="0" workbookViewId="0" topLeftCell="A1">
      <selection activeCell="B2" sqref="B2:K2"/>
    </sheetView>
  </sheetViews>
  <sheetFormatPr defaultColWidth="9.00390625" defaultRowHeight="12.75"/>
  <cols>
    <col min="1" max="1" width="5.125" style="31" customWidth="1"/>
    <col min="2" max="2" width="25.00390625" style="32" customWidth="1"/>
    <col min="3" max="3" width="11.875" style="32" customWidth="1"/>
    <col min="4" max="4" width="11.50390625" style="32" customWidth="1"/>
    <col min="5" max="5" width="14.50390625" style="34" customWidth="1"/>
    <col min="6" max="6" width="14.875" style="34" customWidth="1"/>
    <col min="7" max="7" width="14.50390625" style="34" customWidth="1"/>
    <col min="8" max="8" width="14.00390625" style="32" customWidth="1"/>
    <col min="9" max="9" width="11.125" style="32" customWidth="1"/>
    <col min="10" max="10" width="11.00390625" style="122" customWidth="1"/>
    <col min="11" max="11" width="32.50390625" style="7" customWidth="1"/>
  </cols>
  <sheetData>
    <row r="1" spans="1:12" ht="12.75">
      <c r="A1" s="105"/>
      <c r="B1" s="13"/>
      <c r="C1" s="13"/>
      <c r="D1" s="13"/>
      <c r="E1" s="106"/>
      <c r="F1" s="106"/>
      <c r="G1" s="106"/>
      <c r="H1" s="13"/>
      <c r="I1" s="13"/>
      <c r="J1" s="13"/>
      <c r="K1" s="131" t="s">
        <v>201</v>
      </c>
      <c r="L1" s="103"/>
    </row>
    <row r="2" spans="1:12" s="1" customFormat="1" ht="27.75" customHeight="1">
      <c r="A2" s="107"/>
      <c r="B2" s="188" t="s">
        <v>763</v>
      </c>
      <c r="C2" s="188"/>
      <c r="D2" s="188"/>
      <c r="E2" s="188"/>
      <c r="F2" s="188"/>
      <c r="G2" s="188"/>
      <c r="H2" s="188"/>
      <c r="I2" s="188"/>
      <c r="J2" s="188"/>
      <c r="K2" s="188"/>
      <c r="L2" s="12"/>
    </row>
    <row r="3" spans="1:12" s="1" customFormat="1" ht="17.25" customHeight="1">
      <c r="A3" s="107"/>
      <c r="B3" s="188" t="s">
        <v>762</v>
      </c>
      <c r="C3" s="189"/>
      <c r="D3" s="188"/>
      <c r="E3" s="188"/>
      <c r="F3" s="188"/>
      <c r="G3" s="188"/>
      <c r="H3" s="188"/>
      <c r="I3" s="188"/>
      <c r="J3" s="188"/>
      <c r="K3" s="188"/>
      <c r="L3" s="188"/>
    </row>
    <row r="4" spans="1:12" s="1" customFormat="1" ht="15">
      <c r="A4" s="107"/>
      <c r="B4" s="132" t="s">
        <v>627</v>
      </c>
      <c r="C4" s="132"/>
      <c r="D4" s="132"/>
      <c r="E4" s="132"/>
      <c r="F4" s="132"/>
      <c r="G4" s="132"/>
      <c r="H4" s="132"/>
      <c r="I4" s="132"/>
      <c r="J4" s="37"/>
      <c r="K4" s="133"/>
      <c r="L4" s="12"/>
    </row>
    <row r="5" spans="1:12" s="104" customFormat="1" ht="15.75" customHeight="1">
      <c r="A5" s="107"/>
      <c r="B5" s="134"/>
      <c r="C5" s="190"/>
      <c r="D5" s="190"/>
      <c r="E5" s="190"/>
      <c r="F5" s="190"/>
      <c r="G5" s="190"/>
      <c r="H5" s="190"/>
      <c r="I5" s="190"/>
      <c r="J5" s="190"/>
      <c r="K5" s="192" t="s">
        <v>623</v>
      </c>
      <c r="L5" s="12"/>
    </row>
    <row r="6" spans="1:12" s="1" customFormat="1" ht="15" hidden="1">
      <c r="A6" s="107"/>
      <c r="B6" s="134"/>
      <c r="C6" s="190"/>
      <c r="D6" s="190"/>
      <c r="E6" s="190"/>
      <c r="F6" s="190"/>
      <c r="G6" s="190"/>
      <c r="H6" s="190"/>
      <c r="I6" s="190"/>
      <c r="J6" s="190"/>
      <c r="K6" s="192"/>
      <c r="L6" s="12"/>
    </row>
    <row r="7" spans="1:12" s="1" customFormat="1" ht="15" hidden="1">
      <c r="A7" s="107"/>
      <c r="B7" s="134"/>
      <c r="C7" s="190"/>
      <c r="D7" s="190"/>
      <c r="E7" s="190"/>
      <c r="F7" s="190"/>
      <c r="G7" s="190"/>
      <c r="H7" s="190"/>
      <c r="I7" s="190"/>
      <c r="J7" s="190"/>
      <c r="K7" s="192"/>
      <c r="L7" s="12"/>
    </row>
    <row r="8" spans="1:12" s="1" customFormat="1" ht="15" hidden="1">
      <c r="A8" s="107"/>
      <c r="B8" s="134"/>
      <c r="C8" s="190"/>
      <c r="D8" s="190"/>
      <c r="E8" s="190"/>
      <c r="F8" s="190"/>
      <c r="G8" s="190"/>
      <c r="H8" s="190"/>
      <c r="I8" s="190"/>
      <c r="J8" s="190"/>
      <c r="K8" s="192"/>
      <c r="L8" s="12"/>
    </row>
    <row r="9" spans="1:12" s="1" customFormat="1" ht="15" hidden="1">
      <c r="A9" s="135"/>
      <c r="B9" s="108"/>
      <c r="C9" s="191"/>
      <c r="D9" s="191"/>
      <c r="E9" s="191"/>
      <c r="F9" s="191"/>
      <c r="G9" s="191"/>
      <c r="H9" s="191"/>
      <c r="I9" s="191"/>
      <c r="J9" s="191"/>
      <c r="K9" s="193"/>
      <c r="L9" s="104"/>
    </row>
    <row r="10" spans="1:11" s="1" customFormat="1" ht="27.75" customHeight="1">
      <c r="A10" s="194" t="s">
        <v>622</v>
      </c>
      <c r="B10" s="197" t="s">
        <v>624</v>
      </c>
      <c r="C10" s="197" t="s">
        <v>626</v>
      </c>
      <c r="D10" s="197" t="s">
        <v>617</v>
      </c>
      <c r="E10" s="194" t="s">
        <v>625</v>
      </c>
      <c r="F10" s="194"/>
      <c r="G10" s="194"/>
      <c r="H10" s="195" t="s">
        <v>202</v>
      </c>
      <c r="I10" s="195" t="s">
        <v>621</v>
      </c>
      <c r="J10" s="197" t="s">
        <v>203</v>
      </c>
      <c r="K10" s="195" t="s">
        <v>204</v>
      </c>
    </row>
    <row r="11" spans="1:11" s="1" customFormat="1" ht="68.25" customHeight="1">
      <c r="A11" s="194"/>
      <c r="B11" s="197"/>
      <c r="C11" s="197"/>
      <c r="D11" s="197"/>
      <c r="E11" s="125" t="s">
        <v>205</v>
      </c>
      <c r="F11" s="125" t="s">
        <v>35</v>
      </c>
      <c r="G11" s="125" t="s">
        <v>36</v>
      </c>
      <c r="H11" s="195"/>
      <c r="I11" s="196"/>
      <c r="J11" s="197"/>
      <c r="K11" s="195"/>
    </row>
    <row r="12" spans="1:11" s="1" customFormat="1" ht="27.75" customHeight="1">
      <c r="A12" s="194"/>
      <c r="B12" s="197"/>
      <c r="C12" s="197"/>
      <c r="D12" s="197"/>
      <c r="E12" s="126" t="s">
        <v>618</v>
      </c>
      <c r="F12" s="125" t="s">
        <v>619</v>
      </c>
      <c r="G12" s="125" t="s">
        <v>619</v>
      </c>
      <c r="H12" s="195"/>
      <c r="I12" s="196"/>
      <c r="J12" s="197"/>
      <c r="K12" s="195"/>
    </row>
    <row r="13" spans="1:11" s="1" customFormat="1" ht="33.75" customHeight="1">
      <c r="A13" s="194"/>
      <c r="B13" s="197"/>
      <c r="C13" s="197"/>
      <c r="D13" s="197"/>
      <c r="E13" s="125" t="s">
        <v>620</v>
      </c>
      <c r="F13" s="125" t="s">
        <v>620</v>
      </c>
      <c r="G13" s="125" t="s">
        <v>620</v>
      </c>
      <c r="H13" s="195"/>
      <c r="I13" s="196"/>
      <c r="J13" s="197"/>
      <c r="K13" s="195"/>
    </row>
    <row r="14" spans="1:11" s="1" customFormat="1" ht="29.25" customHeight="1">
      <c r="A14" s="194"/>
      <c r="B14" s="197"/>
      <c r="C14" s="197"/>
      <c r="D14" s="197"/>
      <c r="E14" s="125" t="s">
        <v>628</v>
      </c>
      <c r="F14" s="125" t="s">
        <v>629</v>
      </c>
      <c r="G14" s="125" t="s">
        <v>629</v>
      </c>
      <c r="H14" s="195"/>
      <c r="I14" s="196"/>
      <c r="J14" s="197"/>
      <c r="K14" s="195"/>
    </row>
    <row r="15" spans="1:11" s="2" customFormat="1" ht="15" customHeight="1">
      <c r="A15" s="136">
        <v>1</v>
      </c>
      <c r="B15" s="3">
        <v>2</v>
      </c>
      <c r="C15" s="3">
        <v>3</v>
      </c>
      <c r="D15" s="3">
        <v>4</v>
      </c>
      <c r="E15" s="172">
        <v>5</v>
      </c>
      <c r="F15" s="172">
        <v>6</v>
      </c>
      <c r="G15" s="172">
        <v>7</v>
      </c>
      <c r="H15" s="3">
        <v>8</v>
      </c>
      <c r="I15" s="3">
        <v>9</v>
      </c>
      <c r="J15" s="173">
        <v>10</v>
      </c>
      <c r="K15" s="136">
        <v>11</v>
      </c>
    </row>
    <row r="16" spans="1:11" s="1" customFormat="1" ht="18.75" customHeight="1">
      <c r="A16" s="177"/>
      <c r="B16" s="199" t="s">
        <v>32</v>
      </c>
      <c r="C16" s="200"/>
      <c r="D16" s="200"/>
      <c r="E16" s="46">
        <f aca="true" t="shared" si="0" ref="E16:G18">SUM(E61,E890,E932,E961,E1008,E1135,E1171)</f>
        <v>877340.0207</v>
      </c>
      <c r="F16" s="46">
        <f t="shared" si="0"/>
        <v>373354.5</v>
      </c>
      <c r="G16" s="46">
        <f t="shared" si="0"/>
        <v>357551.19</v>
      </c>
      <c r="H16" s="201"/>
      <c r="I16" s="201"/>
      <c r="J16" s="160"/>
      <c r="K16" s="185"/>
    </row>
    <row r="17" spans="1:11" s="1" customFormat="1" ht="15.75" customHeight="1">
      <c r="A17" s="177"/>
      <c r="B17" s="199"/>
      <c r="C17" s="200"/>
      <c r="D17" s="200"/>
      <c r="E17" s="46">
        <f t="shared" si="0"/>
        <v>22068900</v>
      </c>
      <c r="F17" s="46">
        <f t="shared" si="0"/>
        <v>3857500</v>
      </c>
      <c r="G17" s="46">
        <f t="shared" si="0"/>
        <v>2028810.49</v>
      </c>
      <c r="H17" s="201"/>
      <c r="I17" s="201"/>
      <c r="J17" s="160"/>
      <c r="K17" s="185"/>
    </row>
    <row r="18" spans="1:11" s="1" customFormat="1" ht="27" customHeight="1">
      <c r="A18" s="177"/>
      <c r="B18" s="199"/>
      <c r="C18" s="200"/>
      <c r="D18" s="200"/>
      <c r="E18" s="46">
        <f t="shared" si="0"/>
        <v>0</v>
      </c>
      <c r="F18" s="46">
        <f t="shared" si="0"/>
        <v>0</v>
      </c>
      <c r="G18" s="46">
        <f t="shared" si="0"/>
        <v>0</v>
      </c>
      <c r="H18" s="201"/>
      <c r="I18" s="201"/>
      <c r="J18" s="160"/>
      <c r="K18" s="185"/>
    </row>
    <row r="19" spans="1:11" ht="12.75" customHeight="1">
      <c r="A19" s="161"/>
      <c r="B19" s="186" t="s">
        <v>630</v>
      </c>
      <c r="C19" s="195"/>
      <c r="D19" s="195"/>
      <c r="E19" s="198"/>
      <c r="F19" s="198"/>
      <c r="G19" s="198"/>
      <c r="H19" s="183"/>
      <c r="I19" s="184"/>
      <c r="J19" s="175"/>
      <c r="K19" s="185"/>
    </row>
    <row r="20" spans="1:11" ht="15.75" customHeight="1">
      <c r="A20" s="182"/>
      <c r="B20" s="186"/>
      <c r="C20" s="195"/>
      <c r="D20" s="195"/>
      <c r="E20" s="198"/>
      <c r="F20" s="198"/>
      <c r="G20" s="198"/>
      <c r="H20" s="183"/>
      <c r="I20" s="184"/>
      <c r="J20" s="175"/>
      <c r="K20" s="185"/>
    </row>
    <row r="21" spans="1:11" ht="15.75" customHeight="1">
      <c r="A21" s="182"/>
      <c r="B21" s="186"/>
      <c r="C21" s="195"/>
      <c r="D21" s="195"/>
      <c r="E21" s="198"/>
      <c r="F21" s="198"/>
      <c r="G21" s="198"/>
      <c r="H21" s="183"/>
      <c r="I21" s="184"/>
      <c r="J21" s="175"/>
      <c r="K21" s="185"/>
    </row>
    <row r="22" spans="1:11" ht="186" customHeight="1">
      <c r="A22" s="182" t="s">
        <v>645</v>
      </c>
      <c r="B22" s="186" t="s">
        <v>631</v>
      </c>
      <c r="C22" s="183"/>
      <c r="D22" s="183"/>
      <c r="E22" s="22">
        <v>0</v>
      </c>
      <c r="F22" s="22">
        <v>0</v>
      </c>
      <c r="G22" s="22">
        <v>0</v>
      </c>
      <c r="H22" s="183"/>
      <c r="I22" s="183"/>
      <c r="J22" s="174"/>
      <c r="K22" s="185" t="s">
        <v>206</v>
      </c>
    </row>
    <row r="23" spans="1:11" ht="12.75">
      <c r="A23" s="182"/>
      <c r="B23" s="186"/>
      <c r="C23" s="183"/>
      <c r="D23" s="183"/>
      <c r="E23" s="22">
        <v>4834300</v>
      </c>
      <c r="F23" s="22">
        <v>860000</v>
      </c>
      <c r="G23" s="22">
        <v>399452.63</v>
      </c>
      <c r="H23" s="183"/>
      <c r="I23" s="184"/>
      <c r="J23" s="175"/>
      <c r="K23" s="185"/>
    </row>
    <row r="24" spans="1:11" ht="12.75">
      <c r="A24" s="182"/>
      <c r="B24" s="186"/>
      <c r="C24" s="183"/>
      <c r="D24" s="183"/>
      <c r="E24" s="22">
        <v>0</v>
      </c>
      <c r="F24" s="22">
        <v>0</v>
      </c>
      <c r="G24" s="22">
        <v>0</v>
      </c>
      <c r="H24" s="183"/>
      <c r="I24" s="184"/>
      <c r="J24" s="175"/>
      <c r="K24" s="185"/>
    </row>
    <row r="25" spans="1:11" ht="30" customHeight="1">
      <c r="A25" s="182" t="s">
        <v>646</v>
      </c>
      <c r="B25" s="186" t="s">
        <v>632</v>
      </c>
      <c r="C25" s="183"/>
      <c r="D25" s="183"/>
      <c r="E25" s="22">
        <v>0</v>
      </c>
      <c r="F25" s="22">
        <v>0</v>
      </c>
      <c r="G25" s="22">
        <v>0</v>
      </c>
      <c r="H25" s="183"/>
      <c r="I25" s="183"/>
      <c r="J25" s="174"/>
      <c r="K25" s="176"/>
    </row>
    <row r="26" spans="1:11" ht="12.75">
      <c r="A26" s="182"/>
      <c r="B26" s="186"/>
      <c r="C26" s="183"/>
      <c r="D26" s="183"/>
      <c r="E26" s="22">
        <v>172500</v>
      </c>
      <c r="F26" s="22"/>
      <c r="G26" s="22">
        <v>3748.11</v>
      </c>
      <c r="H26" s="183"/>
      <c r="I26" s="184"/>
      <c r="J26" s="175"/>
      <c r="K26" s="176"/>
    </row>
    <row r="27" spans="1:11" ht="34.5" customHeight="1">
      <c r="A27" s="182"/>
      <c r="B27" s="186"/>
      <c r="C27" s="183"/>
      <c r="D27" s="183"/>
      <c r="E27" s="22">
        <v>0</v>
      </c>
      <c r="F27" s="22">
        <v>0</v>
      </c>
      <c r="G27" s="22">
        <v>0</v>
      </c>
      <c r="H27" s="183"/>
      <c r="I27" s="184"/>
      <c r="J27" s="175"/>
      <c r="K27" s="176"/>
    </row>
    <row r="28" spans="1:11" ht="146.25" customHeight="1">
      <c r="A28" s="182" t="s">
        <v>647</v>
      </c>
      <c r="B28" s="186" t="s">
        <v>633</v>
      </c>
      <c r="C28" s="187"/>
      <c r="D28" s="183"/>
      <c r="E28" s="22">
        <v>0</v>
      </c>
      <c r="F28" s="22">
        <v>0</v>
      </c>
      <c r="G28" s="22">
        <v>0</v>
      </c>
      <c r="H28" s="183"/>
      <c r="I28" s="183"/>
      <c r="J28" s="174"/>
      <c r="K28" s="185" t="s">
        <v>207</v>
      </c>
    </row>
    <row r="29" spans="1:11" ht="12.75">
      <c r="A29" s="182"/>
      <c r="B29" s="186"/>
      <c r="C29" s="187"/>
      <c r="D29" s="183"/>
      <c r="E29" s="22">
        <v>7758400</v>
      </c>
      <c r="F29" s="22">
        <v>1050000</v>
      </c>
      <c r="G29" s="22">
        <v>33429.8</v>
      </c>
      <c r="H29" s="183"/>
      <c r="I29" s="184"/>
      <c r="J29" s="175"/>
      <c r="K29" s="185"/>
    </row>
    <row r="30" spans="1:11" ht="12.75">
      <c r="A30" s="182"/>
      <c r="B30" s="186"/>
      <c r="C30" s="187"/>
      <c r="D30" s="183"/>
      <c r="E30" s="22">
        <v>0</v>
      </c>
      <c r="F30" s="22">
        <v>0</v>
      </c>
      <c r="G30" s="22">
        <v>0</v>
      </c>
      <c r="H30" s="183"/>
      <c r="I30" s="184"/>
      <c r="J30" s="175"/>
      <c r="K30" s="185"/>
    </row>
    <row r="31" spans="1:11" ht="53.25" customHeight="1">
      <c r="A31" s="182" t="s">
        <v>648</v>
      </c>
      <c r="B31" s="186" t="s">
        <v>220</v>
      </c>
      <c r="C31" s="183"/>
      <c r="D31" s="183"/>
      <c r="E31" s="22">
        <v>0</v>
      </c>
      <c r="F31" s="22">
        <v>0</v>
      </c>
      <c r="G31" s="22">
        <v>0</v>
      </c>
      <c r="H31" s="183"/>
      <c r="I31" s="183"/>
      <c r="J31" s="174"/>
      <c r="K31" s="176" t="s">
        <v>208</v>
      </c>
    </row>
    <row r="32" spans="1:11" ht="12.75">
      <c r="A32" s="182"/>
      <c r="B32" s="186"/>
      <c r="C32" s="183"/>
      <c r="D32" s="183"/>
      <c r="E32" s="22">
        <v>1619300</v>
      </c>
      <c r="F32" s="22">
        <v>300000</v>
      </c>
      <c r="G32" s="22">
        <v>115485.65</v>
      </c>
      <c r="H32" s="183"/>
      <c r="I32" s="184"/>
      <c r="J32" s="175"/>
      <c r="K32" s="176"/>
    </row>
    <row r="33" spans="1:11" ht="12.75">
      <c r="A33" s="182"/>
      <c r="B33" s="186"/>
      <c r="C33" s="183"/>
      <c r="D33" s="183"/>
      <c r="E33" s="22">
        <v>0</v>
      </c>
      <c r="F33" s="22">
        <v>0</v>
      </c>
      <c r="G33" s="22">
        <v>0</v>
      </c>
      <c r="H33" s="183"/>
      <c r="I33" s="184"/>
      <c r="J33" s="175"/>
      <c r="K33" s="176"/>
    </row>
    <row r="34" spans="1:11" ht="105" customHeight="1">
      <c r="A34" s="182" t="s">
        <v>649</v>
      </c>
      <c r="B34" s="186" t="s">
        <v>634</v>
      </c>
      <c r="C34" s="183"/>
      <c r="D34" s="183"/>
      <c r="E34" s="22">
        <v>0</v>
      </c>
      <c r="F34" s="22">
        <v>0</v>
      </c>
      <c r="G34" s="22">
        <v>0</v>
      </c>
      <c r="H34" s="183"/>
      <c r="I34" s="183"/>
      <c r="J34" s="174"/>
      <c r="K34" s="185" t="s">
        <v>209</v>
      </c>
    </row>
    <row r="35" spans="1:11" ht="12.75">
      <c r="A35" s="182"/>
      <c r="B35" s="186"/>
      <c r="C35" s="183"/>
      <c r="D35" s="183"/>
      <c r="E35" s="22">
        <v>5578700</v>
      </c>
      <c r="F35" s="22">
        <v>1100000</v>
      </c>
      <c r="G35" s="22">
        <v>1196672</v>
      </c>
      <c r="H35" s="183"/>
      <c r="I35" s="184"/>
      <c r="J35" s="175"/>
      <c r="K35" s="185"/>
    </row>
    <row r="36" spans="1:11" ht="31.5" customHeight="1">
      <c r="A36" s="182"/>
      <c r="B36" s="186"/>
      <c r="C36" s="183"/>
      <c r="D36" s="183"/>
      <c r="E36" s="22">
        <v>0</v>
      </c>
      <c r="F36" s="22">
        <v>0</v>
      </c>
      <c r="G36" s="22">
        <v>0</v>
      </c>
      <c r="H36" s="183"/>
      <c r="I36" s="184"/>
      <c r="J36" s="175"/>
      <c r="K36" s="185"/>
    </row>
    <row r="37" spans="1:11" ht="91.5" customHeight="1">
      <c r="A37" s="182" t="s">
        <v>650</v>
      </c>
      <c r="B37" s="186" t="s">
        <v>635</v>
      </c>
      <c r="C37" s="183"/>
      <c r="D37" s="183"/>
      <c r="E37" s="22">
        <v>0</v>
      </c>
      <c r="F37" s="22">
        <v>0</v>
      </c>
      <c r="G37" s="22">
        <v>0</v>
      </c>
      <c r="H37" s="183"/>
      <c r="I37" s="183"/>
      <c r="J37" s="174"/>
      <c r="K37" s="185" t="s">
        <v>210</v>
      </c>
    </row>
    <row r="38" spans="1:11" ht="12.75">
      <c r="A38" s="182"/>
      <c r="B38" s="186"/>
      <c r="C38" s="183"/>
      <c r="D38" s="183"/>
      <c r="E38" s="22">
        <v>86500</v>
      </c>
      <c r="F38" s="22">
        <v>14000</v>
      </c>
      <c r="G38" s="22">
        <v>12404.8</v>
      </c>
      <c r="H38" s="183"/>
      <c r="I38" s="184"/>
      <c r="J38" s="175"/>
      <c r="K38" s="185"/>
    </row>
    <row r="39" spans="1:11" ht="18" customHeight="1">
      <c r="A39" s="182"/>
      <c r="B39" s="186"/>
      <c r="C39" s="183"/>
      <c r="D39" s="183"/>
      <c r="E39" s="22">
        <v>0</v>
      </c>
      <c r="F39" s="22">
        <v>0</v>
      </c>
      <c r="G39" s="22">
        <v>0</v>
      </c>
      <c r="H39" s="183"/>
      <c r="I39" s="184"/>
      <c r="J39" s="175"/>
      <c r="K39" s="185"/>
    </row>
    <row r="40" spans="1:11" ht="51.75" customHeight="1">
      <c r="A40" s="182" t="s">
        <v>651</v>
      </c>
      <c r="B40" s="186" t="s">
        <v>636</v>
      </c>
      <c r="C40" s="183"/>
      <c r="D40" s="183"/>
      <c r="E40" s="22">
        <v>0</v>
      </c>
      <c r="F40" s="22">
        <v>0</v>
      </c>
      <c r="G40" s="22">
        <v>0</v>
      </c>
      <c r="H40" s="183"/>
      <c r="I40" s="183"/>
      <c r="J40" s="174"/>
      <c r="K40" s="176" t="s">
        <v>211</v>
      </c>
    </row>
    <row r="41" spans="1:11" ht="12.75">
      <c r="A41" s="182"/>
      <c r="B41" s="186"/>
      <c r="C41" s="183"/>
      <c r="D41" s="183"/>
      <c r="E41" s="22">
        <v>2019200</v>
      </c>
      <c r="F41" s="22">
        <v>390000</v>
      </c>
      <c r="G41" s="22">
        <v>65669.5</v>
      </c>
      <c r="H41" s="183"/>
      <c r="I41" s="184"/>
      <c r="J41" s="175"/>
      <c r="K41" s="176"/>
    </row>
    <row r="42" spans="1:11" ht="33.75" customHeight="1">
      <c r="A42" s="182"/>
      <c r="B42" s="186"/>
      <c r="C42" s="183"/>
      <c r="D42" s="183"/>
      <c r="E42" s="22">
        <v>0</v>
      </c>
      <c r="F42" s="22">
        <v>0</v>
      </c>
      <c r="G42" s="22">
        <v>0</v>
      </c>
      <c r="H42" s="183"/>
      <c r="I42" s="184"/>
      <c r="J42" s="175"/>
      <c r="K42" s="176"/>
    </row>
    <row r="43" spans="1:11" ht="27" customHeight="1">
      <c r="A43" s="182" t="s">
        <v>652</v>
      </c>
      <c r="B43" s="186" t="s">
        <v>637</v>
      </c>
      <c r="C43" s="183" t="s">
        <v>212</v>
      </c>
      <c r="D43" s="183"/>
      <c r="E43" s="22">
        <v>29000</v>
      </c>
      <c r="F43" s="22">
        <f>SUM(F46,F49,F52,F55,F58)</f>
        <v>9600</v>
      </c>
      <c r="G43" s="22">
        <f>SUM(G46,G49,G52,G55,G58)</f>
        <v>9600</v>
      </c>
      <c r="H43" s="183"/>
      <c r="I43" s="183"/>
      <c r="J43" s="174"/>
      <c r="K43" s="176" t="s">
        <v>213</v>
      </c>
    </row>
    <row r="44" spans="1:11" ht="12.75">
      <c r="A44" s="182"/>
      <c r="B44" s="186"/>
      <c r="C44" s="183"/>
      <c r="D44" s="183"/>
      <c r="E44" s="22">
        <v>0</v>
      </c>
      <c r="F44" s="22">
        <v>0</v>
      </c>
      <c r="G44" s="22">
        <v>0</v>
      </c>
      <c r="H44" s="183"/>
      <c r="I44" s="184"/>
      <c r="J44" s="175"/>
      <c r="K44" s="176"/>
    </row>
    <row r="45" spans="1:11" ht="12.75">
      <c r="A45" s="182"/>
      <c r="B45" s="186"/>
      <c r="C45" s="183"/>
      <c r="D45" s="183"/>
      <c r="E45" s="22">
        <v>0</v>
      </c>
      <c r="F45" s="22">
        <v>0</v>
      </c>
      <c r="G45" s="22">
        <v>0</v>
      </c>
      <c r="H45" s="183"/>
      <c r="I45" s="184"/>
      <c r="J45" s="175"/>
      <c r="K45" s="176"/>
    </row>
    <row r="46" spans="1:11" ht="69" customHeight="1">
      <c r="A46" s="182" t="s">
        <v>653</v>
      </c>
      <c r="B46" s="176" t="s">
        <v>638</v>
      </c>
      <c r="C46" s="183" t="s">
        <v>639</v>
      </c>
      <c r="D46" s="183" t="s">
        <v>640</v>
      </c>
      <c r="E46" s="22">
        <v>0</v>
      </c>
      <c r="F46" s="22">
        <v>1800</v>
      </c>
      <c r="G46" s="22">
        <v>1800</v>
      </c>
      <c r="H46" s="183"/>
      <c r="I46" s="183"/>
      <c r="J46" s="174"/>
      <c r="K46" s="185" t="s">
        <v>214</v>
      </c>
    </row>
    <row r="47" spans="1:11" ht="12.75">
      <c r="A47" s="182"/>
      <c r="B47" s="176"/>
      <c r="C47" s="183"/>
      <c r="D47" s="183"/>
      <c r="E47" s="22">
        <v>0</v>
      </c>
      <c r="F47" s="22">
        <v>0</v>
      </c>
      <c r="G47" s="22">
        <v>0</v>
      </c>
      <c r="H47" s="183"/>
      <c r="I47" s="184"/>
      <c r="J47" s="175"/>
      <c r="K47" s="185"/>
    </row>
    <row r="48" spans="1:11" ht="21" customHeight="1">
      <c r="A48" s="182"/>
      <c r="B48" s="176"/>
      <c r="C48" s="183"/>
      <c r="D48" s="183"/>
      <c r="E48" s="22">
        <v>0</v>
      </c>
      <c r="F48" s="22">
        <v>0</v>
      </c>
      <c r="G48" s="22">
        <v>0</v>
      </c>
      <c r="H48" s="183"/>
      <c r="I48" s="184"/>
      <c r="J48" s="175"/>
      <c r="K48" s="185"/>
    </row>
    <row r="49" spans="1:11" ht="120" customHeight="1">
      <c r="A49" s="182" t="s">
        <v>654</v>
      </c>
      <c r="B49" s="185" t="s">
        <v>641</v>
      </c>
      <c r="C49" s="183" t="s">
        <v>639</v>
      </c>
      <c r="D49" s="183" t="s">
        <v>640</v>
      </c>
      <c r="E49" s="22"/>
      <c r="F49" s="22">
        <v>2090</v>
      </c>
      <c r="G49" s="22">
        <v>2090</v>
      </c>
      <c r="H49" s="183"/>
      <c r="I49" s="183"/>
      <c r="J49" s="174"/>
      <c r="K49" s="185" t="s">
        <v>218</v>
      </c>
    </row>
    <row r="50" spans="1:11" ht="12.75">
      <c r="A50" s="182"/>
      <c r="B50" s="185"/>
      <c r="C50" s="183"/>
      <c r="D50" s="183"/>
      <c r="E50" s="22">
        <v>0</v>
      </c>
      <c r="F50" s="22">
        <v>0</v>
      </c>
      <c r="G50" s="22">
        <v>0</v>
      </c>
      <c r="H50" s="183"/>
      <c r="I50" s="184"/>
      <c r="J50" s="175"/>
      <c r="K50" s="185"/>
    </row>
    <row r="51" spans="1:11" ht="25.5" customHeight="1">
      <c r="A51" s="182"/>
      <c r="B51" s="185"/>
      <c r="C51" s="183"/>
      <c r="D51" s="183"/>
      <c r="E51" s="22"/>
      <c r="F51" s="22">
        <v>0</v>
      </c>
      <c r="G51" s="22">
        <v>0</v>
      </c>
      <c r="H51" s="183"/>
      <c r="I51" s="184"/>
      <c r="J51" s="175"/>
      <c r="K51" s="185"/>
    </row>
    <row r="52" spans="1:11" ht="141.75" customHeight="1">
      <c r="A52" s="182" t="s">
        <v>655</v>
      </c>
      <c r="B52" s="185" t="s">
        <v>642</v>
      </c>
      <c r="C52" s="183" t="s">
        <v>639</v>
      </c>
      <c r="D52" s="183" t="s">
        <v>640</v>
      </c>
      <c r="E52" s="22"/>
      <c r="F52" s="22">
        <v>1896</v>
      </c>
      <c r="G52" s="22">
        <v>1896</v>
      </c>
      <c r="H52" s="183"/>
      <c r="I52" s="183"/>
      <c r="J52" s="174"/>
      <c r="K52" s="185" t="s">
        <v>219</v>
      </c>
    </row>
    <row r="53" spans="1:11" ht="12.75">
      <c r="A53" s="182"/>
      <c r="B53" s="185"/>
      <c r="C53" s="183"/>
      <c r="D53" s="183"/>
      <c r="E53" s="22">
        <v>0</v>
      </c>
      <c r="F53" s="22">
        <v>0</v>
      </c>
      <c r="G53" s="22">
        <v>0</v>
      </c>
      <c r="H53" s="183"/>
      <c r="I53" s="184"/>
      <c r="J53" s="175"/>
      <c r="K53" s="185"/>
    </row>
    <row r="54" spans="1:11" ht="34.5" customHeight="1">
      <c r="A54" s="182"/>
      <c r="B54" s="185"/>
      <c r="C54" s="183"/>
      <c r="D54" s="183"/>
      <c r="E54" s="22">
        <v>0</v>
      </c>
      <c r="F54" s="22">
        <v>0</v>
      </c>
      <c r="G54" s="22">
        <v>0</v>
      </c>
      <c r="H54" s="183"/>
      <c r="I54" s="184"/>
      <c r="J54" s="175"/>
      <c r="K54" s="185"/>
    </row>
    <row r="55" spans="1:11" ht="144" customHeight="1">
      <c r="A55" s="182" t="s">
        <v>656</v>
      </c>
      <c r="B55" s="185" t="s">
        <v>643</v>
      </c>
      <c r="C55" s="183" t="s">
        <v>639</v>
      </c>
      <c r="D55" s="183" t="s">
        <v>644</v>
      </c>
      <c r="E55" s="22"/>
      <c r="F55" s="22">
        <v>2200</v>
      </c>
      <c r="G55" s="22">
        <v>2200</v>
      </c>
      <c r="H55" s="183"/>
      <c r="I55" s="183"/>
      <c r="J55" s="174"/>
      <c r="K55" s="185" t="s">
        <v>215</v>
      </c>
    </row>
    <row r="56" spans="1:11" ht="12.75">
      <c r="A56" s="182"/>
      <c r="B56" s="185"/>
      <c r="C56" s="183"/>
      <c r="D56" s="183"/>
      <c r="E56" s="22">
        <v>0</v>
      </c>
      <c r="F56" s="22">
        <v>0</v>
      </c>
      <c r="G56" s="22">
        <v>0</v>
      </c>
      <c r="H56" s="183"/>
      <c r="I56" s="184"/>
      <c r="J56" s="175"/>
      <c r="K56" s="185"/>
    </row>
    <row r="57" spans="1:11" ht="24" customHeight="1">
      <c r="A57" s="182"/>
      <c r="B57" s="185"/>
      <c r="C57" s="183"/>
      <c r="D57" s="183"/>
      <c r="E57" s="22">
        <v>0</v>
      </c>
      <c r="F57" s="22">
        <v>0</v>
      </c>
      <c r="G57" s="22">
        <v>0</v>
      </c>
      <c r="H57" s="183"/>
      <c r="I57" s="184"/>
      <c r="J57" s="175"/>
      <c r="K57" s="185"/>
    </row>
    <row r="58" spans="1:11" ht="47.25" customHeight="1">
      <c r="A58" s="182" t="s">
        <v>216</v>
      </c>
      <c r="B58" s="176" t="s">
        <v>217</v>
      </c>
      <c r="C58" s="183"/>
      <c r="D58" s="183"/>
      <c r="E58" s="22"/>
      <c r="F58" s="22">
        <v>1614</v>
      </c>
      <c r="G58" s="22">
        <v>1614</v>
      </c>
      <c r="H58" s="183"/>
      <c r="I58" s="183"/>
      <c r="J58" s="174"/>
      <c r="K58" s="176"/>
    </row>
    <row r="59" spans="1:11" ht="12.75">
      <c r="A59" s="182"/>
      <c r="B59" s="176"/>
      <c r="C59" s="183"/>
      <c r="D59" s="183"/>
      <c r="E59" s="22">
        <v>0</v>
      </c>
      <c r="F59" s="22">
        <v>0</v>
      </c>
      <c r="G59" s="22">
        <v>0</v>
      </c>
      <c r="H59" s="183"/>
      <c r="I59" s="184"/>
      <c r="J59" s="175"/>
      <c r="K59" s="176"/>
    </row>
    <row r="60" spans="1:11" ht="12.75">
      <c r="A60" s="182"/>
      <c r="B60" s="176"/>
      <c r="C60" s="183"/>
      <c r="D60" s="183"/>
      <c r="E60" s="22">
        <v>0</v>
      </c>
      <c r="F60" s="22">
        <v>0</v>
      </c>
      <c r="G60" s="22">
        <v>0</v>
      </c>
      <c r="H60" s="183"/>
      <c r="I60" s="184"/>
      <c r="J60" s="175"/>
      <c r="K60" s="176"/>
    </row>
    <row r="61" spans="1:11" ht="12.75">
      <c r="A61" s="177"/>
      <c r="B61" s="178" t="s">
        <v>500</v>
      </c>
      <c r="C61" s="179"/>
      <c r="D61" s="179"/>
      <c r="E61" s="22">
        <v>29000</v>
      </c>
      <c r="F61" s="22">
        <f>SUM(F43)</f>
        <v>9600</v>
      </c>
      <c r="G61" s="34">
        <f>SUM(G43)</f>
        <v>9600</v>
      </c>
      <c r="H61" s="179"/>
      <c r="I61" s="179"/>
      <c r="J61" s="180"/>
      <c r="K61" s="181"/>
    </row>
    <row r="62" spans="1:11" ht="12.75">
      <c r="A62" s="177"/>
      <c r="B62" s="178"/>
      <c r="C62" s="179"/>
      <c r="D62" s="179"/>
      <c r="E62" s="22">
        <f>SUM(E23,E26,E29,E32,E35,E38,E41,E44)</f>
        <v>22068900</v>
      </c>
      <c r="F62" s="22">
        <f>SUM(F23,F26,F29,F32,F35,F38,F41,F44)</f>
        <v>3714000</v>
      </c>
      <c r="G62" s="22">
        <f>SUM(G23,G26,G29,G32,G35,G38,G41,G44)</f>
        <v>1826862.49</v>
      </c>
      <c r="H62" s="179"/>
      <c r="I62" s="179"/>
      <c r="J62" s="180"/>
      <c r="K62" s="181"/>
    </row>
    <row r="63" spans="1:11" ht="12.75">
      <c r="A63" s="177"/>
      <c r="B63" s="178"/>
      <c r="C63" s="179"/>
      <c r="D63" s="179"/>
      <c r="E63" s="34">
        <v>0</v>
      </c>
      <c r="F63" s="34">
        <v>0</v>
      </c>
      <c r="G63" s="34">
        <v>0</v>
      </c>
      <c r="H63" s="179"/>
      <c r="I63" s="179"/>
      <c r="J63" s="180"/>
      <c r="K63" s="181"/>
    </row>
    <row r="65" spans="1:11" ht="26.25">
      <c r="A65" s="38">
        <v>1</v>
      </c>
      <c r="B65" s="9" t="s">
        <v>221</v>
      </c>
      <c r="C65" s="3"/>
      <c r="D65" s="3"/>
      <c r="E65" s="51"/>
      <c r="F65" s="74"/>
      <c r="G65" s="51"/>
      <c r="H65" s="5"/>
      <c r="I65" s="42"/>
      <c r="J65" s="112"/>
      <c r="K65" s="5"/>
    </row>
    <row r="66" spans="1:11" ht="12.75">
      <c r="A66" s="43" t="s">
        <v>645</v>
      </c>
      <c r="B66" s="26" t="s">
        <v>658</v>
      </c>
      <c r="C66" s="45"/>
      <c r="D66" s="45"/>
      <c r="E66" s="71">
        <f>E67+E96+E121+E138+E147+E156</f>
        <v>69429</v>
      </c>
      <c r="F66" s="71">
        <f>F67+F96+F121+F138+F147+F156</f>
        <v>28188.2</v>
      </c>
      <c r="G66" s="71">
        <f>G67+G96+G121+G138+G147+G156</f>
        <v>23749.7</v>
      </c>
      <c r="H66" s="45"/>
      <c r="I66" s="45"/>
      <c r="J66" s="111"/>
      <c r="K66" s="86" t="str">
        <f>CONCATENATE("Выполнение ",ROUND(G66/F66*100,1)," %")</f>
        <v>Выполнение 84,3 %</v>
      </c>
    </row>
    <row r="67" spans="1:11" ht="84.75" customHeight="1">
      <c r="A67" s="44" t="s">
        <v>661</v>
      </c>
      <c r="B67" s="10" t="s">
        <v>657</v>
      </c>
      <c r="C67" s="45"/>
      <c r="D67" s="45"/>
      <c r="E67" s="53">
        <f>E68+E72+E76+E80+E84+E88+E92</f>
        <v>18300</v>
      </c>
      <c r="F67" s="53">
        <f>F68+F72+F76+F80+F84+F88+F92</f>
        <v>6249.2</v>
      </c>
      <c r="G67" s="53">
        <f>G68+G72+G76+G80+G84+G88+G92</f>
        <v>4331.5</v>
      </c>
      <c r="H67" s="45"/>
      <c r="I67" s="45"/>
      <c r="J67" s="111"/>
      <c r="K67" s="86" t="str">
        <f>CONCATENATE("Выполнение ",ROUND(G67/F67*100,1)," %")</f>
        <v>Выполнение 69,3 %</v>
      </c>
    </row>
    <row r="68" spans="1:11" ht="175.5" customHeight="1">
      <c r="A68" s="44" t="s">
        <v>659</v>
      </c>
      <c r="B68" s="11" t="s">
        <v>660</v>
      </c>
      <c r="C68" s="45" t="s">
        <v>662</v>
      </c>
      <c r="D68" s="77" t="s">
        <v>663</v>
      </c>
      <c r="E68" s="53">
        <v>1500</v>
      </c>
      <c r="F68" s="53">
        <v>200</v>
      </c>
      <c r="G68" s="78">
        <v>0</v>
      </c>
      <c r="H68" s="45"/>
      <c r="I68" s="45"/>
      <c r="J68" s="111"/>
      <c r="K68" s="86" t="str">
        <f>CONCATENATE("Выполнение ",ROUND(G68/F68*100,1)," %")</f>
        <v>Выполнение 0 %</v>
      </c>
    </row>
    <row r="69" spans="1:11" ht="12.75">
      <c r="A69" s="44"/>
      <c r="B69" s="11"/>
      <c r="C69" s="45"/>
      <c r="D69" s="77"/>
      <c r="E69" s="74">
        <v>1500</v>
      </c>
      <c r="F69" s="74">
        <v>200</v>
      </c>
      <c r="G69" s="79">
        <v>0</v>
      </c>
      <c r="H69" s="45"/>
      <c r="I69" s="45"/>
      <c r="J69" s="111"/>
      <c r="K69" s="45"/>
    </row>
    <row r="70" spans="1:11" ht="12.75">
      <c r="A70" s="44"/>
      <c r="B70" s="11"/>
      <c r="C70" s="45"/>
      <c r="D70" s="77"/>
      <c r="E70" s="74">
        <v>0</v>
      </c>
      <c r="F70" s="74">
        <v>0</v>
      </c>
      <c r="G70" s="79">
        <v>0</v>
      </c>
      <c r="H70" s="45"/>
      <c r="I70" s="45"/>
      <c r="J70" s="111"/>
      <c r="K70" s="45"/>
    </row>
    <row r="71" spans="1:11" ht="12.75">
      <c r="A71" s="44"/>
      <c r="B71" s="11"/>
      <c r="C71" s="45"/>
      <c r="D71" s="77"/>
      <c r="E71" s="74">
        <v>0</v>
      </c>
      <c r="F71" s="74">
        <v>0</v>
      </c>
      <c r="G71" s="79">
        <v>0</v>
      </c>
      <c r="H71" s="45"/>
      <c r="I71" s="45"/>
      <c r="J71" s="111"/>
      <c r="K71" s="45"/>
    </row>
    <row r="72" spans="1:11" ht="152.25" customHeight="1">
      <c r="A72" s="44" t="s">
        <v>222</v>
      </c>
      <c r="B72" s="11" t="s">
        <v>664</v>
      </c>
      <c r="C72" s="45" t="s">
        <v>662</v>
      </c>
      <c r="D72" s="77" t="s">
        <v>665</v>
      </c>
      <c r="E72" s="53">
        <v>1900</v>
      </c>
      <c r="F72" s="53">
        <v>114</v>
      </c>
      <c r="G72" s="53">
        <v>114</v>
      </c>
      <c r="H72" s="45"/>
      <c r="I72" s="45"/>
      <c r="J72" s="111"/>
      <c r="K72" s="45" t="s">
        <v>666</v>
      </c>
    </row>
    <row r="73" spans="1:11" ht="12.75">
      <c r="A73" s="44"/>
      <c r="B73" s="11"/>
      <c r="C73" s="45"/>
      <c r="D73" s="77"/>
      <c r="E73" s="53">
        <v>1900</v>
      </c>
      <c r="F73" s="53">
        <v>114</v>
      </c>
      <c r="G73" s="53">
        <v>114</v>
      </c>
      <c r="H73" s="45"/>
      <c r="I73" s="45"/>
      <c r="J73" s="111"/>
      <c r="K73" s="45"/>
    </row>
    <row r="74" spans="1:11" ht="12.75">
      <c r="A74" s="44"/>
      <c r="B74" s="11"/>
      <c r="C74" s="45"/>
      <c r="D74" s="77"/>
      <c r="E74" s="53">
        <v>0</v>
      </c>
      <c r="F74" s="53">
        <v>0</v>
      </c>
      <c r="G74" s="78">
        <v>0</v>
      </c>
      <c r="H74" s="45"/>
      <c r="I74" s="45"/>
      <c r="J74" s="111"/>
      <c r="K74" s="45"/>
    </row>
    <row r="75" spans="1:11" ht="12.75">
      <c r="A75" s="44"/>
      <c r="B75" s="11"/>
      <c r="C75" s="45"/>
      <c r="D75" s="77"/>
      <c r="E75" s="53">
        <v>0</v>
      </c>
      <c r="F75" s="53">
        <v>0</v>
      </c>
      <c r="G75" s="78">
        <v>0</v>
      </c>
      <c r="H75" s="45"/>
      <c r="I75" s="45"/>
      <c r="J75" s="111"/>
      <c r="K75" s="45"/>
    </row>
    <row r="76" spans="1:11" ht="162" customHeight="1">
      <c r="A76" s="44" t="s">
        <v>223</v>
      </c>
      <c r="B76" s="11" t="s">
        <v>667</v>
      </c>
      <c r="C76" s="45" t="s">
        <v>668</v>
      </c>
      <c r="D76" s="77" t="s">
        <v>669</v>
      </c>
      <c r="E76" s="53">
        <v>1500</v>
      </c>
      <c r="F76" s="53">
        <v>217.7</v>
      </c>
      <c r="G76" s="78">
        <v>0</v>
      </c>
      <c r="H76" s="45"/>
      <c r="I76" s="45"/>
      <c r="J76" s="111"/>
      <c r="K76" s="86" t="str">
        <f>CONCATENATE("Выполнение ",ROUND(G76/F76*100,1)," %")</f>
        <v>Выполнение 0 %</v>
      </c>
    </row>
    <row r="77" spans="1:11" ht="12.75">
      <c r="A77" s="44"/>
      <c r="B77" s="97"/>
      <c r="C77" s="45"/>
      <c r="D77" s="77"/>
      <c r="E77" s="53">
        <v>1500</v>
      </c>
      <c r="F77" s="53">
        <v>217.7</v>
      </c>
      <c r="G77" s="78">
        <v>0</v>
      </c>
      <c r="H77" s="45"/>
      <c r="I77" s="45"/>
      <c r="J77" s="111"/>
      <c r="K77" s="45"/>
    </row>
    <row r="78" spans="1:11" ht="12.75">
      <c r="A78" s="44"/>
      <c r="B78" s="97"/>
      <c r="C78" s="45"/>
      <c r="D78" s="77"/>
      <c r="E78" s="53">
        <v>0</v>
      </c>
      <c r="F78" s="78">
        <v>0</v>
      </c>
      <c r="G78" s="78">
        <v>0</v>
      </c>
      <c r="H78" s="45"/>
      <c r="I78" s="45"/>
      <c r="J78" s="111"/>
      <c r="K78" s="45"/>
    </row>
    <row r="79" spans="1:11" ht="12.75">
      <c r="A79" s="44"/>
      <c r="B79" s="97"/>
      <c r="C79" s="45"/>
      <c r="D79" s="77"/>
      <c r="E79" s="53">
        <v>0</v>
      </c>
      <c r="F79" s="53">
        <v>0</v>
      </c>
      <c r="G79" s="78">
        <v>0</v>
      </c>
      <c r="H79" s="45"/>
      <c r="I79" s="45"/>
      <c r="J79" s="111"/>
      <c r="K79" s="45"/>
    </row>
    <row r="80" spans="1:11" ht="193.5" customHeight="1">
      <c r="A80" s="44" t="s">
        <v>224</v>
      </c>
      <c r="B80" s="11" t="s">
        <v>670</v>
      </c>
      <c r="C80" s="45" t="s">
        <v>668</v>
      </c>
      <c r="D80" s="77" t="s">
        <v>225</v>
      </c>
      <c r="E80" s="53">
        <v>1450</v>
      </c>
      <c r="F80" s="53">
        <v>217.5</v>
      </c>
      <c r="G80" s="78">
        <v>217.5</v>
      </c>
      <c r="H80" s="45"/>
      <c r="I80" s="45"/>
      <c r="J80" s="111"/>
      <c r="K80" s="45" t="s">
        <v>226</v>
      </c>
    </row>
    <row r="81" spans="1:11" ht="12.75">
      <c r="A81" s="44"/>
      <c r="B81" s="11"/>
      <c r="C81" s="45"/>
      <c r="D81" s="77"/>
      <c r="E81" s="53">
        <v>1450</v>
      </c>
      <c r="F81" s="53">
        <v>217.5</v>
      </c>
      <c r="G81" s="78">
        <v>217.5</v>
      </c>
      <c r="H81" s="45"/>
      <c r="I81" s="45"/>
      <c r="J81" s="111"/>
      <c r="K81" s="45"/>
    </row>
    <row r="82" spans="1:11" ht="12.75">
      <c r="A82" s="44"/>
      <c r="B82" s="11"/>
      <c r="C82" s="45"/>
      <c r="D82" s="77"/>
      <c r="E82" s="53">
        <v>0</v>
      </c>
      <c r="F82" s="53">
        <v>0</v>
      </c>
      <c r="G82" s="78">
        <v>0</v>
      </c>
      <c r="H82" s="45"/>
      <c r="I82" s="45"/>
      <c r="J82" s="111"/>
      <c r="K82" s="45"/>
    </row>
    <row r="83" spans="1:11" ht="12.75">
      <c r="A83" s="44"/>
      <c r="B83" s="11"/>
      <c r="C83" s="45"/>
      <c r="D83" s="77"/>
      <c r="E83" s="53">
        <v>0</v>
      </c>
      <c r="F83" s="53">
        <v>0</v>
      </c>
      <c r="G83" s="78">
        <v>0</v>
      </c>
      <c r="H83" s="45"/>
      <c r="I83" s="45"/>
      <c r="J83" s="111"/>
      <c r="K83" s="45"/>
    </row>
    <row r="84" spans="1:11" ht="171">
      <c r="A84" s="44" t="s">
        <v>227</v>
      </c>
      <c r="B84" s="11" t="s">
        <v>671</v>
      </c>
      <c r="C84" s="45" t="s">
        <v>672</v>
      </c>
      <c r="D84" s="77" t="s">
        <v>673</v>
      </c>
      <c r="E84" s="53">
        <v>3600</v>
      </c>
      <c r="F84" s="53">
        <v>2200</v>
      </c>
      <c r="G84" s="78">
        <v>700</v>
      </c>
      <c r="H84" s="45"/>
      <c r="I84" s="45"/>
      <c r="J84" s="111"/>
      <c r="K84" s="86" t="str">
        <f>CONCATENATE("Выполнение ",ROUND(G84/F84*100,1)," %")</f>
        <v>Выполнение 31,8 %</v>
      </c>
    </row>
    <row r="85" spans="1:11" ht="12.75">
      <c r="A85" s="44"/>
      <c r="B85" s="11"/>
      <c r="C85" s="45"/>
      <c r="D85" s="77"/>
      <c r="E85" s="53">
        <v>3600</v>
      </c>
      <c r="F85" s="53">
        <v>2200</v>
      </c>
      <c r="G85" s="78">
        <v>700</v>
      </c>
      <c r="H85" s="45"/>
      <c r="I85" s="45"/>
      <c r="J85" s="111"/>
      <c r="K85" s="45"/>
    </row>
    <row r="86" spans="1:11" ht="12.75">
      <c r="A86" s="44"/>
      <c r="B86" s="11"/>
      <c r="C86" s="45"/>
      <c r="D86" s="77"/>
      <c r="E86" s="53">
        <v>0</v>
      </c>
      <c r="F86" s="53">
        <v>0</v>
      </c>
      <c r="G86" s="78">
        <v>0</v>
      </c>
      <c r="H86" s="45"/>
      <c r="I86" s="45"/>
      <c r="J86" s="111"/>
      <c r="K86" s="45"/>
    </row>
    <row r="87" spans="1:11" ht="12.75">
      <c r="A87" s="44"/>
      <c r="B87" s="11"/>
      <c r="C87" s="45"/>
      <c r="D87" s="77"/>
      <c r="E87" s="53">
        <v>0</v>
      </c>
      <c r="F87" s="53">
        <v>0</v>
      </c>
      <c r="G87" s="78">
        <v>0</v>
      </c>
      <c r="H87" s="45"/>
      <c r="I87" s="45"/>
      <c r="J87" s="111"/>
      <c r="K87" s="45"/>
    </row>
    <row r="88" spans="1:11" ht="153" customHeight="1">
      <c r="A88" s="44" t="s">
        <v>228</v>
      </c>
      <c r="B88" s="11" t="s">
        <v>229</v>
      </c>
      <c r="C88" s="45" t="s">
        <v>843</v>
      </c>
      <c r="D88" s="77" t="s">
        <v>230</v>
      </c>
      <c r="E88" s="53">
        <v>3900</v>
      </c>
      <c r="F88" s="53">
        <v>1100</v>
      </c>
      <c r="G88" s="78">
        <v>1100</v>
      </c>
      <c r="H88" s="45"/>
      <c r="I88" s="45"/>
      <c r="J88" s="111"/>
      <c r="K88" s="45" t="s">
        <v>231</v>
      </c>
    </row>
    <row r="89" spans="1:11" ht="12.75">
      <c r="A89" s="44"/>
      <c r="B89" s="11"/>
      <c r="C89" s="45"/>
      <c r="D89" s="77"/>
      <c r="E89" s="53">
        <v>3900</v>
      </c>
      <c r="F89" s="53">
        <v>1100</v>
      </c>
      <c r="G89" s="78">
        <v>1100</v>
      </c>
      <c r="H89" s="45"/>
      <c r="I89" s="45"/>
      <c r="J89" s="111"/>
      <c r="K89" s="45"/>
    </row>
    <row r="90" spans="1:11" ht="12.75">
      <c r="A90" s="44"/>
      <c r="B90" s="11"/>
      <c r="C90" s="45"/>
      <c r="D90" s="77"/>
      <c r="E90" s="53">
        <v>0</v>
      </c>
      <c r="F90" s="53">
        <v>0</v>
      </c>
      <c r="G90" s="78">
        <v>0</v>
      </c>
      <c r="H90" s="45"/>
      <c r="I90" s="45"/>
      <c r="J90" s="111"/>
      <c r="K90" s="45"/>
    </row>
    <row r="91" spans="1:11" ht="12.75">
      <c r="A91" s="44"/>
      <c r="B91" s="11"/>
      <c r="C91" s="45"/>
      <c r="D91" s="77"/>
      <c r="E91" s="53">
        <v>0</v>
      </c>
      <c r="F91" s="53">
        <v>0</v>
      </c>
      <c r="G91" s="78">
        <v>0</v>
      </c>
      <c r="H91" s="45"/>
      <c r="I91" s="45"/>
      <c r="J91" s="111"/>
      <c r="K91" s="45"/>
    </row>
    <row r="92" spans="1:11" ht="148.5" customHeight="1">
      <c r="A92" s="44" t="s">
        <v>232</v>
      </c>
      <c r="B92" s="11" t="s">
        <v>233</v>
      </c>
      <c r="C92" s="45" t="s">
        <v>843</v>
      </c>
      <c r="D92" s="77" t="s">
        <v>230</v>
      </c>
      <c r="E92" s="53">
        <v>4450</v>
      </c>
      <c r="F92" s="53">
        <v>2200</v>
      </c>
      <c r="G92" s="78">
        <v>2200</v>
      </c>
      <c r="H92" s="45"/>
      <c r="I92" s="45"/>
      <c r="J92" s="111"/>
      <c r="K92" s="45" t="s">
        <v>231</v>
      </c>
    </row>
    <row r="93" spans="1:11" ht="12.75">
      <c r="A93" s="44"/>
      <c r="B93" s="11"/>
      <c r="C93" s="45"/>
      <c r="D93" s="77"/>
      <c r="E93" s="53">
        <v>4450</v>
      </c>
      <c r="F93" s="53">
        <v>2200</v>
      </c>
      <c r="G93" s="78">
        <v>2200</v>
      </c>
      <c r="H93" s="45"/>
      <c r="I93" s="45"/>
      <c r="J93" s="111"/>
      <c r="K93" s="45"/>
    </row>
    <row r="94" spans="1:11" ht="12.75">
      <c r="A94" s="44"/>
      <c r="B94" s="11"/>
      <c r="C94" s="45"/>
      <c r="D94" s="77"/>
      <c r="E94" s="53">
        <v>0</v>
      </c>
      <c r="F94" s="53">
        <v>0</v>
      </c>
      <c r="G94" s="78">
        <v>0</v>
      </c>
      <c r="H94" s="45"/>
      <c r="I94" s="45"/>
      <c r="J94" s="111"/>
      <c r="K94" s="45"/>
    </row>
    <row r="95" spans="1:11" ht="12.75">
      <c r="A95" s="36"/>
      <c r="B95" s="81"/>
      <c r="C95" s="77"/>
      <c r="D95" s="77"/>
      <c r="E95" s="53">
        <v>0</v>
      </c>
      <c r="F95" s="53">
        <v>0</v>
      </c>
      <c r="G95" s="78">
        <v>0</v>
      </c>
      <c r="H95" s="45"/>
      <c r="I95" s="45"/>
      <c r="J95" s="111"/>
      <c r="K95" s="45"/>
    </row>
    <row r="96" spans="1:11" ht="96" customHeight="1">
      <c r="A96" s="44" t="s">
        <v>797</v>
      </c>
      <c r="B96" s="10" t="s">
        <v>674</v>
      </c>
      <c r="C96" s="45"/>
      <c r="D96" s="45"/>
      <c r="E96" s="53">
        <f>E97+E101+E105+E109+E113+E117</f>
        <v>13530</v>
      </c>
      <c r="F96" s="53">
        <f>F97+F101+F105+F109+F113+F117</f>
        <v>4804</v>
      </c>
      <c r="G96" s="53">
        <f>G97+G101+G105+G109+G113+G117</f>
        <v>2883.2</v>
      </c>
      <c r="H96" s="45"/>
      <c r="I96" s="45"/>
      <c r="J96" s="111"/>
      <c r="K96" s="86" t="str">
        <f>CONCATENATE("Выполнение ",ROUND(G96/F96*100,1)," %")</f>
        <v>Выполнение 60 %</v>
      </c>
    </row>
    <row r="97" spans="1:11" ht="171">
      <c r="A97" s="44" t="s">
        <v>234</v>
      </c>
      <c r="B97" s="11" t="s">
        <v>676</v>
      </c>
      <c r="C97" s="45" t="s">
        <v>677</v>
      </c>
      <c r="D97" s="77" t="s">
        <v>678</v>
      </c>
      <c r="E97" s="53">
        <v>1800</v>
      </c>
      <c r="F97" s="53">
        <v>307.8</v>
      </c>
      <c r="G97" s="78">
        <v>0</v>
      </c>
      <c r="H97" s="45"/>
      <c r="I97" s="45"/>
      <c r="J97" s="111"/>
      <c r="K97" s="86" t="str">
        <f>CONCATENATE("Выполнение ",ROUND(G97/F97*100,1)," %")</f>
        <v>Выполнение 0 %</v>
      </c>
    </row>
    <row r="98" spans="1:11" ht="12.75">
      <c r="A98" s="44"/>
      <c r="B98" s="11"/>
      <c r="C98" s="45"/>
      <c r="D98" s="77"/>
      <c r="E98" s="53">
        <v>1800</v>
      </c>
      <c r="F98" s="53">
        <v>307.8</v>
      </c>
      <c r="G98" s="78">
        <v>0</v>
      </c>
      <c r="H98" s="45"/>
      <c r="I98" s="45"/>
      <c r="J98" s="111"/>
      <c r="K98" s="45"/>
    </row>
    <row r="99" spans="1:11" ht="12.75">
      <c r="A99" s="44"/>
      <c r="B99" s="11"/>
      <c r="C99" s="45"/>
      <c r="D99" s="77"/>
      <c r="E99" s="53">
        <v>0</v>
      </c>
      <c r="F99" s="53">
        <v>0</v>
      </c>
      <c r="G99" s="78">
        <v>0</v>
      </c>
      <c r="H99" s="45"/>
      <c r="I99" s="45"/>
      <c r="J99" s="111"/>
      <c r="K99" s="45"/>
    </row>
    <row r="100" spans="1:11" ht="12.75">
      <c r="A100" s="44"/>
      <c r="B100" s="11"/>
      <c r="C100" s="45"/>
      <c r="D100" s="77"/>
      <c r="E100" s="53">
        <v>0</v>
      </c>
      <c r="F100" s="53">
        <v>0</v>
      </c>
      <c r="G100" s="78">
        <v>0</v>
      </c>
      <c r="H100" s="45"/>
      <c r="I100" s="45"/>
      <c r="J100" s="111"/>
      <c r="K100" s="45"/>
    </row>
    <row r="101" spans="1:11" ht="198">
      <c r="A101" s="44" t="s">
        <v>235</v>
      </c>
      <c r="B101" s="11" t="s">
        <v>679</v>
      </c>
      <c r="C101" s="45" t="s">
        <v>680</v>
      </c>
      <c r="D101" s="77" t="s">
        <v>681</v>
      </c>
      <c r="E101" s="53">
        <v>2800</v>
      </c>
      <c r="F101" s="53">
        <v>705</v>
      </c>
      <c r="G101" s="78">
        <v>0</v>
      </c>
      <c r="H101" s="45"/>
      <c r="I101" s="45"/>
      <c r="J101" s="111"/>
      <c r="K101" s="86" t="str">
        <f>CONCATENATE("Выполнение ",ROUND(G101/F101*100,1)," %")</f>
        <v>Выполнение 0 %</v>
      </c>
    </row>
    <row r="102" spans="1:11" ht="12.75">
      <c r="A102" s="44"/>
      <c r="B102" s="11"/>
      <c r="C102" s="45"/>
      <c r="D102" s="77"/>
      <c r="E102" s="53">
        <v>2800</v>
      </c>
      <c r="F102" s="53">
        <v>1335</v>
      </c>
      <c r="G102" s="78">
        <v>0</v>
      </c>
      <c r="H102" s="45"/>
      <c r="I102" s="45"/>
      <c r="J102" s="111"/>
      <c r="K102" s="45"/>
    </row>
    <row r="103" spans="1:11" ht="12.75">
      <c r="A103" s="44"/>
      <c r="B103" s="11"/>
      <c r="C103" s="45"/>
      <c r="D103" s="77"/>
      <c r="E103" s="53">
        <v>0</v>
      </c>
      <c r="F103" s="53">
        <v>0</v>
      </c>
      <c r="G103" s="78">
        <v>0</v>
      </c>
      <c r="H103" s="45"/>
      <c r="I103" s="45"/>
      <c r="J103" s="111"/>
      <c r="K103" s="45"/>
    </row>
    <row r="104" spans="1:11" ht="12.75">
      <c r="A104" s="44"/>
      <c r="B104" s="11"/>
      <c r="C104" s="45"/>
      <c r="D104" s="77"/>
      <c r="E104" s="53">
        <v>0</v>
      </c>
      <c r="F104" s="53">
        <v>0</v>
      </c>
      <c r="G104" s="78">
        <v>0</v>
      </c>
      <c r="H104" s="45"/>
      <c r="I104" s="45"/>
      <c r="J104" s="111"/>
      <c r="K104" s="45"/>
    </row>
    <row r="105" spans="1:11" ht="155.25" customHeight="1">
      <c r="A105" s="44" t="s">
        <v>236</v>
      </c>
      <c r="B105" s="11" t="s">
        <v>237</v>
      </c>
      <c r="C105" s="45" t="s">
        <v>668</v>
      </c>
      <c r="D105" s="77" t="s">
        <v>669</v>
      </c>
      <c r="E105" s="53">
        <v>850</v>
      </c>
      <c r="F105" s="53">
        <v>129.2</v>
      </c>
      <c r="G105" s="53">
        <v>129.2</v>
      </c>
      <c r="H105" s="45"/>
      <c r="I105" s="45"/>
      <c r="J105" s="111"/>
      <c r="K105" s="45" t="s">
        <v>666</v>
      </c>
    </row>
    <row r="106" spans="1:11" ht="12.75">
      <c r="A106" s="44"/>
      <c r="B106" s="11"/>
      <c r="C106" s="45"/>
      <c r="D106" s="77"/>
      <c r="E106" s="53">
        <v>850</v>
      </c>
      <c r="F106" s="53">
        <v>129.2</v>
      </c>
      <c r="G106" s="53">
        <v>129.2</v>
      </c>
      <c r="H106" s="45"/>
      <c r="I106" s="45"/>
      <c r="J106" s="111"/>
      <c r="K106" s="45"/>
    </row>
    <row r="107" spans="1:11" ht="12.75">
      <c r="A107" s="44"/>
      <c r="B107" s="11"/>
      <c r="C107" s="45"/>
      <c r="D107" s="77"/>
      <c r="E107" s="53">
        <v>0</v>
      </c>
      <c r="F107" s="53">
        <v>0</v>
      </c>
      <c r="G107" s="78">
        <v>0</v>
      </c>
      <c r="H107" s="45"/>
      <c r="I107" s="45"/>
      <c r="J107" s="111"/>
      <c r="K107" s="45"/>
    </row>
    <row r="108" spans="1:11" ht="12.75">
      <c r="A108" s="44"/>
      <c r="B108" s="11"/>
      <c r="C108" s="45"/>
      <c r="D108" s="77"/>
      <c r="E108" s="53">
        <v>0</v>
      </c>
      <c r="F108" s="53">
        <v>0</v>
      </c>
      <c r="G108" s="78">
        <v>0</v>
      </c>
      <c r="H108" s="45"/>
      <c r="I108" s="45"/>
      <c r="J108" s="111"/>
      <c r="K108" s="45"/>
    </row>
    <row r="109" spans="1:11" ht="215.25" customHeight="1">
      <c r="A109" s="44" t="s">
        <v>238</v>
      </c>
      <c r="B109" s="11" t="s">
        <v>772</v>
      </c>
      <c r="C109" s="45" t="s">
        <v>773</v>
      </c>
      <c r="D109" s="77" t="s">
        <v>681</v>
      </c>
      <c r="E109" s="53">
        <v>2600</v>
      </c>
      <c r="F109" s="53">
        <v>1358</v>
      </c>
      <c r="G109" s="78">
        <v>450</v>
      </c>
      <c r="H109" s="45"/>
      <c r="I109" s="45"/>
      <c r="J109" s="111"/>
      <c r="K109" s="86" t="str">
        <f>CONCATENATE("Выполнение ",ROUND(G109/F109*100,1)," %")</f>
        <v>Выполнение 33,1 %</v>
      </c>
    </row>
    <row r="110" spans="1:11" ht="12.75">
      <c r="A110" s="44"/>
      <c r="B110" s="11"/>
      <c r="C110" s="45"/>
      <c r="D110" s="77"/>
      <c r="E110" s="53">
        <v>2600</v>
      </c>
      <c r="F110" s="53">
        <v>1358</v>
      </c>
      <c r="G110" s="78">
        <v>450</v>
      </c>
      <c r="H110" s="45"/>
      <c r="I110" s="45"/>
      <c r="J110" s="111"/>
      <c r="K110" s="45"/>
    </row>
    <row r="111" spans="1:11" ht="12.75">
      <c r="A111" s="44"/>
      <c r="B111" s="11"/>
      <c r="C111" s="45"/>
      <c r="D111" s="77"/>
      <c r="E111" s="53">
        <v>0</v>
      </c>
      <c r="F111" s="53">
        <v>0</v>
      </c>
      <c r="G111" s="78">
        <v>0</v>
      </c>
      <c r="H111" s="45"/>
      <c r="I111" s="45"/>
      <c r="J111" s="111"/>
      <c r="K111" s="45"/>
    </row>
    <row r="112" spans="1:11" ht="12.75">
      <c r="A112" s="44"/>
      <c r="B112" s="11"/>
      <c r="C112" s="45"/>
      <c r="D112" s="77"/>
      <c r="E112" s="53">
        <v>0</v>
      </c>
      <c r="F112" s="53">
        <v>0</v>
      </c>
      <c r="G112" s="78">
        <v>0</v>
      </c>
      <c r="H112" s="45"/>
      <c r="I112" s="45"/>
      <c r="J112" s="111"/>
      <c r="K112" s="45"/>
    </row>
    <row r="113" spans="1:11" ht="200.25" customHeight="1">
      <c r="A113" s="44" t="s">
        <v>239</v>
      </c>
      <c r="B113" s="11" t="s">
        <v>774</v>
      </c>
      <c r="C113" s="45" t="s">
        <v>672</v>
      </c>
      <c r="D113" s="77" t="s">
        <v>775</v>
      </c>
      <c r="E113" s="53">
        <v>2580</v>
      </c>
      <c r="F113" s="53">
        <v>1773</v>
      </c>
      <c r="G113" s="78">
        <v>1773</v>
      </c>
      <c r="H113" s="45"/>
      <c r="I113" s="45"/>
      <c r="J113" s="111"/>
      <c r="K113" s="45" t="s">
        <v>226</v>
      </c>
    </row>
    <row r="114" spans="1:11" ht="12.75">
      <c r="A114" s="44"/>
      <c r="B114" s="11"/>
      <c r="C114" s="45"/>
      <c r="D114" s="77"/>
      <c r="E114" s="53">
        <v>2580</v>
      </c>
      <c r="F114" s="53">
        <v>1773</v>
      </c>
      <c r="G114" s="78">
        <v>1773</v>
      </c>
      <c r="H114" s="45"/>
      <c r="I114" s="45"/>
      <c r="J114" s="111"/>
      <c r="K114" s="45"/>
    </row>
    <row r="115" spans="1:11" ht="12.75">
      <c r="A115" s="44"/>
      <c r="B115" s="11"/>
      <c r="C115" s="45"/>
      <c r="D115" s="77"/>
      <c r="E115" s="53">
        <v>0</v>
      </c>
      <c r="F115" s="53">
        <v>0</v>
      </c>
      <c r="G115" s="78">
        <v>0</v>
      </c>
      <c r="H115" s="45"/>
      <c r="I115" s="45"/>
      <c r="J115" s="111"/>
      <c r="K115" s="45"/>
    </row>
    <row r="116" spans="1:11" ht="12.75">
      <c r="A116" s="44"/>
      <c r="B116" s="11"/>
      <c r="C116" s="45"/>
      <c r="D116" s="77"/>
      <c r="E116" s="53">
        <v>0</v>
      </c>
      <c r="F116" s="53">
        <v>0</v>
      </c>
      <c r="G116" s="78">
        <v>0</v>
      </c>
      <c r="H116" s="45"/>
      <c r="I116" s="45"/>
      <c r="J116" s="111"/>
      <c r="K116" s="45"/>
    </row>
    <row r="117" spans="1:11" ht="207.75" customHeight="1">
      <c r="A117" s="44" t="s">
        <v>240</v>
      </c>
      <c r="B117" s="11" t="s">
        <v>777</v>
      </c>
      <c r="C117" s="45" t="s">
        <v>778</v>
      </c>
      <c r="D117" s="77" t="s">
        <v>779</v>
      </c>
      <c r="E117" s="53">
        <v>2900</v>
      </c>
      <c r="F117" s="53">
        <v>531</v>
      </c>
      <c r="G117" s="78">
        <v>531</v>
      </c>
      <c r="H117" s="45"/>
      <c r="I117" s="45"/>
      <c r="J117" s="111"/>
      <c r="K117" s="45" t="s">
        <v>226</v>
      </c>
    </row>
    <row r="118" spans="1:11" ht="12.75">
      <c r="A118" s="36"/>
      <c r="B118" s="11"/>
      <c r="C118" s="45"/>
      <c r="D118" s="77"/>
      <c r="E118" s="53">
        <v>2900</v>
      </c>
      <c r="F118" s="53">
        <v>531</v>
      </c>
      <c r="G118" s="78">
        <v>531</v>
      </c>
      <c r="H118" s="45"/>
      <c r="I118" s="45"/>
      <c r="J118" s="111"/>
      <c r="K118" s="45"/>
    </row>
    <row r="119" spans="1:11" ht="12.75">
      <c r="A119" s="36"/>
      <c r="B119" s="11"/>
      <c r="C119" s="45"/>
      <c r="D119" s="77"/>
      <c r="E119" s="53">
        <v>0</v>
      </c>
      <c r="F119" s="53">
        <v>0</v>
      </c>
      <c r="G119" s="78">
        <v>0</v>
      </c>
      <c r="H119" s="45"/>
      <c r="I119" s="45"/>
      <c r="J119" s="111"/>
      <c r="K119" s="45"/>
    </row>
    <row r="120" spans="1:11" ht="12.75">
      <c r="A120" s="36"/>
      <c r="B120" s="11"/>
      <c r="C120" s="77"/>
      <c r="D120" s="77"/>
      <c r="E120" s="53">
        <v>0</v>
      </c>
      <c r="F120" s="53">
        <v>0</v>
      </c>
      <c r="G120" s="78">
        <v>0</v>
      </c>
      <c r="H120" s="45"/>
      <c r="I120" s="45"/>
      <c r="J120" s="111"/>
      <c r="K120" s="45"/>
    </row>
    <row r="121" spans="1:11" ht="57.75" customHeight="1">
      <c r="A121" s="44" t="s">
        <v>241</v>
      </c>
      <c r="B121" s="10" t="s">
        <v>780</v>
      </c>
      <c r="C121" s="45"/>
      <c r="D121" s="45"/>
      <c r="E121" s="53">
        <f>E122+E126+E130+E134</f>
        <v>12849</v>
      </c>
      <c r="F121" s="53">
        <f>F122+F126+F130+F134</f>
        <v>7095</v>
      </c>
      <c r="G121" s="53">
        <f>G122+G126+G130+G134</f>
        <v>6495</v>
      </c>
      <c r="H121" s="45"/>
      <c r="I121" s="45"/>
      <c r="J121" s="111"/>
      <c r="K121" s="86" t="str">
        <f>CONCATENATE("Выполнение ",ROUND(G121/F121*100,1)," %")</f>
        <v>Выполнение 91,5 %</v>
      </c>
    </row>
    <row r="122" spans="1:11" ht="153" customHeight="1">
      <c r="A122" s="44" t="s">
        <v>242</v>
      </c>
      <c r="B122" s="11" t="s">
        <v>782</v>
      </c>
      <c r="C122" s="45" t="s">
        <v>677</v>
      </c>
      <c r="D122" s="77" t="s">
        <v>678</v>
      </c>
      <c r="E122" s="53">
        <v>2150</v>
      </c>
      <c r="F122" s="53">
        <v>196</v>
      </c>
      <c r="G122" s="53">
        <v>196</v>
      </c>
      <c r="H122" s="45"/>
      <c r="I122" s="45"/>
      <c r="J122" s="111"/>
      <c r="K122" s="45" t="s">
        <v>666</v>
      </c>
    </row>
    <row r="123" spans="1:11" ht="12.75">
      <c r="A123" s="44"/>
      <c r="B123" s="11"/>
      <c r="C123" s="45"/>
      <c r="D123" s="77"/>
      <c r="E123" s="53">
        <v>2150</v>
      </c>
      <c r="F123" s="53">
        <v>196</v>
      </c>
      <c r="G123" s="53">
        <v>196</v>
      </c>
      <c r="H123" s="45"/>
      <c r="I123" s="45"/>
      <c r="J123" s="111"/>
      <c r="K123" s="45"/>
    </row>
    <row r="124" spans="1:11" ht="12.75">
      <c r="A124" s="44"/>
      <c r="B124" s="11"/>
      <c r="C124" s="45"/>
      <c r="D124" s="77"/>
      <c r="E124" s="53">
        <v>0</v>
      </c>
      <c r="F124" s="53">
        <v>0</v>
      </c>
      <c r="G124" s="78">
        <v>0</v>
      </c>
      <c r="H124" s="45"/>
      <c r="I124" s="45"/>
      <c r="J124" s="111"/>
      <c r="K124" s="45"/>
    </row>
    <row r="125" spans="1:11" ht="12.75">
      <c r="A125" s="44"/>
      <c r="B125" s="81"/>
      <c r="C125" s="77"/>
      <c r="D125" s="77"/>
      <c r="E125" s="53">
        <v>0</v>
      </c>
      <c r="F125" s="53">
        <v>0</v>
      </c>
      <c r="G125" s="78">
        <v>0</v>
      </c>
      <c r="H125" s="45"/>
      <c r="I125" s="45"/>
      <c r="J125" s="111"/>
      <c r="K125" s="45"/>
    </row>
    <row r="126" spans="1:11" ht="240.75" customHeight="1">
      <c r="A126" s="44" t="s">
        <v>783</v>
      </c>
      <c r="B126" s="11" t="s">
        <v>784</v>
      </c>
      <c r="C126" s="45" t="s">
        <v>778</v>
      </c>
      <c r="D126" s="77" t="s">
        <v>785</v>
      </c>
      <c r="E126" s="53">
        <v>3500</v>
      </c>
      <c r="F126" s="53">
        <v>2450</v>
      </c>
      <c r="G126" s="78">
        <v>2450</v>
      </c>
      <c r="H126" s="45"/>
      <c r="I126" s="45"/>
      <c r="J126" s="111"/>
      <c r="K126" s="45" t="s">
        <v>226</v>
      </c>
    </row>
    <row r="127" spans="1:11" ht="12.75">
      <c r="A127" s="44"/>
      <c r="B127" s="11"/>
      <c r="C127" s="45"/>
      <c r="D127" s="77"/>
      <c r="E127" s="53">
        <v>3500</v>
      </c>
      <c r="F127" s="53">
        <v>2450</v>
      </c>
      <c r="G127" s="78">
        <v>2450</v>
      </c>
      <c r="H127" s="45"/>
      <c r="I127" s="45"/>
      <c r="J127" s="111"/>
      <c r="K127" s="45"/>
    </row>
    <row r="128" spans="1:11" ht="12.75">
      <c r="A128" s="44"/>
      <c r="B128" s="11"/>
      <c r="C128" s="45"/>
      <c r="D128" s="77"/>
      <c r="E128" s="53">
        <v>0</v>
      </c>
      <c r="F128" s="53">
        <v>0</v>
      </c>
      <c r="G128" s="78">
        <v>0</v>
      </c>
      <c r="H128" s="45"/>
      <c r="I128" s="45"/>
      <c r="J128" s="111"/>
      <c r="K128" s="45"/>
    </row>
    <row r="129" spans="1:11" ht="12.75">
      <c r="A129" s="44"/>
      <c r="B129" s="81"/>
      <c r="C129" s="77"/>
      <c r="D129" s="77"/>
      <c r="E129" s="53">
        <v>0</v>
      </c>
      <c r="F129" s="53">
        <v>0</v>
      </c>
      <c r="G129" s="78">
        <v>0</v>
      </c>
      <c r="H129" s="45"/>
      <c r="I129" s="45"/>
      <c r="J129" s="111"/>
      <c r="K129" s="45"/>
    </row>
    <row r="130" spans="1:11" ht="133.5" customHeight="1">
      <c r="A130" s="44" t="s">
        <v>786</v>
      </c>
      <c r="B130" s="11" t="s">
        <v>787</v>
      </c>
      <c r="C130" s="45" t="s">
        <v>788</v>
      </c>
      <c r="D130" s="77" t="s">
        <v>789</v>
      </c>
      <c r="E130" s="53">
        <v>3000</v>
      </c>
      <c r="F130" s="53">
        <v>1000</v>
      </c>
      <c r="G130" s="78">
        <v>400</v>
      </c>
      <c r="H130" s="45"/>
      <c r="I130" s="45"/>
      <c r="J130" s="111"/>
      <c r="K130" s="86" t="str">
        <f>CONCATENATE("Выполнение ",ROUND(G130/F130*100,1)," %")</f>
        <v>Выполнение 40 %</v>
      </c>
    </row>
    <row r="131" spans="1:11" ht="12.75">
      <c r="A131" s="44"/>
      <c r="B131" s="11"/>
      <c r="C131" s="45"/>
      <c r="D131" s="77"/>
      <c r="E131" s="53">
        <v>3000</v>
      </c>
      <c r="F131" s="53">
        <v>1000</v>
      </c>
      <c r="G131" s="78">
        <v>400</v>
      </c>
      <c r="H131" s="45"/>
      <c r="I131" s="45"/>
      <c r="J131" s="111"/>
      <c r="K131" s="45"/>
    </row>
    <row r="132" spans="1:11" ht="12.75">
      <c r="A132" s="44"/>
      <c r="B132" s="11"/>
      <c r="C132" s="45"/>
      <c r="D132" s="77"/>
      <c r="E132" s="53">
        <v>0</v>
      </c>
      <c r="F132" s="53">
        <v>0</v>
      </c>
      <c r="G132" s="78">
        <v>0</v>
      </c>
      <c r="H132" s="45"/>
      <c r="I132" s="45"/>
      <c r="J132" s="111"/>
      <c r="K132" s="45"/>
    </row>
    <row r="133" spans="1:11" ht="12.75">
      <c r="A133" s="44"/>
      <c r="B133" s="81"/>
      <c r="C133" s="77"/>
      <c r="D133" s="77"/>
      <c r="E133" s="53">
        <v>0</v>
      </c>
      <c r="F133" s="53">
        <v>0</v>
      </c>
      <c r="G133" s="78">
        <v>0</v>
      </c>
      <c r="H133" s="45"/>
      <c r="I133" s="45"/>
      <c r="J133" s="111"/>
      <c r="K133" s="45"/>
    </row>
    <row r="134" spans="1:11" ht="186.75" customHeight="1">
      <c r="A134" s="44" t="s">
        <v>790</v>
      </c>
      <c r="B134" s="11" t="s">
        <v>791</v>
      </c>
      <c r="C134" s="45" t="s">
        <v>778</v>
      </c>
      <c r="D134" s="77" t="s">
        <v>792</v>
      </c>
      <c r="E134" s="53">
        <v>4199</v>
      </c>
      <c r="F134" s="53">
        <v>3449</v>
      </c>
      <c r="G134" s="78">
        <v>3449</v>
      </c>
      <c r="H134" s="45"/>
      <c r="I134" s="45"/>
      <c r="J134" s="111"/>
      <c r="K134" s="45" t="s">
        <v>226</v>
      </c>
    </row>
    <row r="135" spans="1:11" ht="12.75">
      <c r="A135" s="36"/>
      <c r="B135" s="11"/>
      <c r="C135" s="45"/>
      <c r="D135" s="77"/>
      <c r="E135" s="53">
        <v>4199</v>
      </c>
      <c r="F135" s="53">
        <v>3449</v>
      </c>
      <c r="G135" s="78">
        <v>3449</v>
      </c>
      <c r="H135" s="45"/>
      <c r="I135" s="45"/>
      <c r="J135" s="111"/>
      <c r="K135" s="45"/>
    </row>
    <row r="136" spans="1:11" ht="12.75">
      <c r="A136" s="36"/>
      <c r="B136" s="11"/>
      <c r="C136" s="45"/>
      <c r="D136" s="77"/>
      <c r="E136" s="53">
        <v>0</v>
      </c>
      <c r="F136" s="53">
        <v>0</v>
      </c>
      <c r="G136" s="78">
        <v>0</v>
      </c>
      <c r="H136" s="45"/>
      <c r="I136" s="45"/>
      <c r="J136" s="111"/>
      <c r="K136" s="45"/>
    </row>
    <row r="137" spans="1:11" ht="12.75">
      <c r="A137" s="36"/>
      <c r="B137" s="81"/>
      <c r="C137" s="77"/>
      <c r="D137" s="77"/>
      <c r="E137" s="53">
        <v>0</v>
      </c>
      <c r="F137" s="53">
        <v>0</v>
      </c>
      <c r="G137" s="78">
        <v>0</v>
      </c>
      <c r="H137" s="45"/>
      <c r="I137" s="45"/>
      <c r="J137" s="111"/>
      <c r="K137" s="45"/>
    </row>
    <row r="138" spans="1:11" ht="63.75" customHeight="1">
      <c r="A138" s="44" t="s">
        <v>793</v>
      </c>
      <c r="B138" s="10" t="s">
        <v>794</v>
      </c>
      <c r="C138" s="45"/>
      <c r="D138" s="45"/>
      <c r="E138" s="53">
        <f>E139+E143</f>
        <v>1800</v>
      </c>
      <c r="F138" s="53">
        <f>F139+F143</f>
        <v>120</v>
      </c>
      <c r="G138" s="53">
        <f>G139+G143</f>
        <v>120</v>
      </c>
      <c r="H138" s="45"/>
      <c r="I138" s="45"/>
      <c r="J138" s="111"/>
      <c r="K138" s="86" t="str">
        <f>CONCATENATE("Выполнение ",ROUND(G138/F138*100,1)," %")</f>
        <v>Выполнение 100 %</v>
      </c>
    </row>
    <row r="139" spans="1:11" ht="117" customHeight="1">
      <c r="A139" s="44" t="s">
        <v>795</v>
      </c>
      <c r="B139" s="11" t="s">
        <v>796</v>
      </c>
      <c r="C139" s="45" t="s">
        <v>668</v>
      </c>
      <c r="D139" s="77" t="s">
        <v>669</v>
      </c>
      <c r="E139" s="53">
        <v>1200</v>
      </c>
      <c r="F139" s="53">
        <v>120</v>
      </c>
      <c r="G139" s="53">
        <v>120</v>
      </c>
      <c r="H139" s="45"/>
      <c r="I139" s="45"/>
      <c r="J139" s="111"/>
      <c r="K139" s="45" t="s">
        <v>666</v>
      </c>
    </row>
    <row r="140" spans="1:11" ht="12.75">
      <c r="A140" s="44"/>
      <c r="B140" s="11"/>
      <c r="C140" s="45"/>
      <c r="D140" s="77"/>
      <c r="E140" s="53">
        <v>1200</v>
      </c>
      <c r="F140" s="53">
        <v>120</v>
      </c>
      <c r="G140" s="53">
        <v>120</v>
      </c>
      <c r="H140" s="45"/>
      <c r="I140" s="45"/>
      <c r="J140" s="111"/>
      <c r="K140" s="45"/>
    </row>
    <row r="141" spans="1:11" ht="12.75">
      <c r="A141" s="44"/>
      <c r="B141" s="11"/>
      <c r="C141" s="45"/>
      <c r="D141" s="77"/>
      <c r="E141" s="53">
        <v>0</v>
      </c>
      <c r="F141" s="53">
        <v>0</v>
      </c>
      <c r="G141" s="78">
        <v>0</v>
      </c>
      <c r="H141" s="45"/>
      <c r="I141" s="45"/>
      <c r="J141" s="111"/>
      <c r="K141" s="45"/>
    </row>
    <row r="142" spans="1:11" ht="12.75">
      <c r="A142" s="44"/>
      <c r="B142" s="11"/>
      <c r="C142" s="45"/>
      <c r="D142" s="77"/>
      <c r="E142" s="53">
        <v>0</v>
      </c>
      <c r="F142" s="53">
        <v>0</v>
      </c>
      <c r="G142" s="78">
        <v>0</v>
      </c>
      <c r="H142" s="45"/>
      <c r="I142" s="45"/>
      <c r="J142" s="111"/>
      <c r="K142" s="45"/>
    </row>
    <row r="143" spans="1:11" s="49" customFormat="1" ht="122.25" customHeight="1">
      <c r="A143" s="95" t="s">
        <v>243</v>
      </c>
      <c r="B143" s="98" t="s">
        <v>244</v>
      </c>
      <c r="C143" s="82" t="s">
        <v>843</v>
      </c>
      <c r="D143" s="83" t="s">
        <v>245</v>
      </c>
      <c r="E143" s="84">
        <v>600</v>
      </c>
      <c r="F143" s="84">
        <v>0</v>
      </c>
      <c r="G143" s="85">
        <v>0</v>
      </c>
      <c r="H143" s="82"/>
      <c r="I143" s="82"/>
      <c r="J143" s="114"/>
      <c r="K143" s="86" t="e">
        <f>CONCATENATE("Выполнение ",ROUND(G143/F143*100,1)," %")</f>
        <v>#DIV/0!</v>
      </c>
    </row>
    <row r="144" spans="1:11" ht="12.75">
      <c r="A144" s="44"/>
      <c r="B144" s="11"/>
      <c r="C144" s="45"/>
      <c r="D144" s="77"/>
      <c r="E144" s="53">
        <v>0</v>
      </c>
      <c r="F144" s="53">
        <v>0</v>
      </c>
      <c r="G144" s="78">
        <v>0</v>
      </c>
      <c r="H144" s="45"/>
      <c r="I144" s="45"/>
      <c r="J144" s="111"/>
      <c r="K144" s="45"/>
    </row>
    <row r="145" spans="1:11" ht="12.75">
      <c r="A145" s="44"/>
      <c r="B145" s="11"/>
      <c r="C145" s="45"/>
      <c r="D145" s="77"/>
      <c r="E145" s="53">
        <v>0</v>
      </c>
      <c r="F145" s="53">
        <v>0</v>
      </c>
      <c r="G145" s="78">
        <v>0</v>
      </c>
      <c r="H145" s="45"/>
      <c r="I145" s="45"/>
      <c r="J145" s="111"/>
      <c r="K145" s="45"/>
    </row>
    <row r="146" spans="1:11" ht="12.75">
      <c r="A146" s="44"/>
      <c r="B146" s="81"/>
      <c r="C146" s="77"/>
      <c r="D146" s="77"/>
      <c r="E146" s="53">
        <v>0</v>
      </c>
      <c r="F146" s="53">
        <v>0</v>
      </c>
      <c r="G146" s="78">
        <v>0</v>
      </c>
      <c r="H146" s="45"/>
      <c r="I146" s="45"/>
      <c r="J146" s="111"/>
      <c r="K146" s="45"/>
    </row>
    <row r="147" spans="1:11" ht="63.75" customHeight="1">
      <c r="A147" s="44" t="s">
        <v>246</v>
      </c>
      <c r="B147" s="10" t="s">
        <v>247</v>
      </c>
      <c r="C147" s="77"/>
      <c r="D147" s="77"/>
      <c r="E147" s="53">
        <f>E148+E152</f>
        <v>5800</v>
      </c>
      <c r="F147" s="53">
        <f>F148+F152</f>
        <v>2080</v>
      </c>
      <c r="G147" s="53">
        <f>G148+G152</f>
        <v>2080</v>
      </c>
      <c r="H147" s="45"/>
      <c r="I147" s="45"/>
      <c r="J147" s="111"/>
      <c r="K147" s="86" t="str">
        <f>CONCATENATE("Выполнение ",ROUND(G147/F147*100,1)," %")</f>
        <v>Выполнение 100 %</v>
      </c>
    </row>
    <row r="148" spans="1:11" ht="177" customHeight="1">
      <c r="A148" s="44" t="s">
        <v>248</v>
      </c>
      <c r="B148" s="11" t="s">
        <v>249</v>
      </c>
      <c r="C148" s="77" t="s">
        <v>843</v>
      </c>
      <c r="D148" s="77" t="s">
        <v>250</v>
      </c>
      <c r="E148" s="53">
        <v>3600</v>
      </c>
      <c r="F148" s="53">
        <v>1080</v>
      </c>
      <c r="G148" s="78">
        <v>1080</v>
      </c>
      <c r="H148" s="45"/>
      <c r="I148" s="45"/>
      <c r="J148" s="111"/>
      <c r="K148" s="45" t="s">
        <v>226</v>
      </c>
    </row>
    <row r="149" spans="1:11" ht="12.75">
      <c r="A149" s="44"/>
      <c r="B149" s="11"/>
      <c r="C149" s="77"/>
      <c r="D149" s="77"/>
      <c r="E149" s="53">
        <v>3600</v>
      </c>
      <c r="F149" s="53">
        <v>1080</v>
      </c>
      <c r="G149" s="78">
        <v>1080</v>
      </c>
      <c r="H149" s="45"/>
      <c r="I149" s="45"/>
      <c r="J149" s="111"/>
      <c r="K149" s="45"/>
    </row>
    <row r="150" spans="1:11" ht="12.75">
      <c r="A150" s="44"/>
      <c r="B150" s="11"/>
      <c r="C150" s="77"/>
      <c r="D150" s="77"/>
      <c r="E150" s="53">
        <v>0</v>
      </c>
      <c r="F150" s="53">
        <v>0</v>
      </c>
      <c r="G150" s="78">
        <v>0</v>
      </c>
      <c r="H150" s="45"/>
      <c r="I150" s="45"/>
      <c r="J150" s="111"/>
      <c r="K150" s="45"/>
    </row>
    <row r="151" spans="1:11" ht="12.75">
      <c r="A151" s="44"/>
      <c r="B151" s="11"/>
      <c r="C151" s="77"/>
      <c r="D151" s="77"/>
      <c r="E151" s="53">
        <v>0</v>
      </c>
      <c r="F151" s="53">
        <v>0</v>
      </c>
      <c r="G151" s="78">
        <v>0</v>
      </c>
      <c r="H151" s="45"/>
      <c r="I151" s="45"/>
      <c r="J151" s="111"/>
      <c r="K151" s="45"/>
    </row>
    <row r="152" spans="1:11" ht="205.5" customHeight="1">
      <c r="A152" s="44" t="s">
        <v>251</v>
      </c>
      <c r="B152" s="11" t="s">
        <v>252</v>
      </c>
      <c r="C152" s="77" t="s">
        <v>843</v>
      </c>
      <c r="D152" s="77" t="s">
        <v>253</v>
      </c>
      <c r="E152" s="53">
        <v>2200</v>
      </c>
      <c r="F152" s="53">
        <v>1000</v>
      </c>
      <c r="G152" s="78">
        <v>1000</v>
      </c>
      <c r="H152" s="45"/>
      <c r="I152" s="45"/>
      <c r="J152" s="111"/>
      <c r="K152" s="45" t="s">
        <v>231</v>
      </c>
    </row>
    <row r="153" spans="1:11" ht="12.75">
      <c r="A153" s="44"/>
      <c r="B153" s="11"/>
      <c r="C153" s="77"/>
      <c r="D153" s="77"/>
      <c r="E153" s="53">
        <v>2200</v>
      </c>
      <c r="F153" s="53">
        <v>1000</v>
      </c>
      <c r="G153" s="78">
        <v>1000</v>
      </c>
      <c r="H153" s="45"/>
      <c r="I153" s="45"/>
      <c r="J153" s="111"/>
      <c r="K153" s="45"/>
    </row>
    <row r="154" spans="1:11" ht="12.75">
      <c r="A154" s="44"/>
      <c r="B154" s="11"/>
      <c r="C154" s="77"/>
      <c r="D154" s="77"/>
      <c r="E154" s="53">
        <v>0</v>
      </c>
      <c r="F154" s="53">
        <v>0</v>
      </c>
      <c r="G154" s="78">
        <v>0</v>
      </c>
      <c r="H154" s="45"/>
      <c r="I154" s="45"/>
      <c r="J154" s="111"/>
      <c r="K154" s="45"/>
    </row>
    <row r="155" spans="1:11" ht="12.75">
      <c r="A155" s="44"/>
      <c r="B155" s="11"/>
      <c r="C155" s="77"/>
      <c r="D155" s="77"/>
      <c r="E155" s="53">
        <v>0</v>
      </c>
      <c r="F155" s="53">
        <v>0</v>
      </c>
      <c r="G155" s="78">
        <v>0</v>
      </c>
      <c r="H155" s="45"/>
      <c r="I155" s="45"/>
      <c r="J155" s="111"/>
      <c r="K155" s="45"/>
    </row>
    <row r="156" spans="1:11" ht="125.25" customHeight="1">
      <c r="A156" s="44" t="s">
        <v>798</v>
      </c>
      <c r="B156" s="10" t="s">
        <v>799</v>
      </c>
      <c r="C156" s="77"/>
      <c r="D156" s="77"/>
      <c r="E156" s="53">
        <f>E157+E161+E165+E169+E173+E177+E181</f>
        <v>17150</v>
      </c>
      <c r="F156" s="53">
        <f>F157+F161+F165+F169+F173+F177+F181</f>
        <v>7840</v>
      </c>
      <c r="G156" s="53">
        <f>G157+G161+G165+G169+G173+G177+G181</f>
        <v>7840</v>
      </c>
      <c r="H156" s="45"/>
      <c r="I156" s="45"/>
      <c r="J156" s="111"/>
      <c r="K156" s="86" t="str">
        <f>CONCATENATE("Выполнение ",ROUND(G156/F156*100,1)," %")</f>
        <v>Выполнение 100 %</v>
      </c>
    </row>
    <row r="157" spans="1:11" ht="186.75" customHeight="1">
      <c r="A157" s="44" t="s">
        <v>254</v>
      </c>
      <c r="B157" s="11" t="s">
        <v>255</v>
      </c>
      <c r="C157" s="77" t="s">
        <v>843</v>
      </c>
      <c r="D157" s="77" t="s">
        <v>256</v>
      </c>
      <c r="E157" s="53">
        <v>5700</v>
      </c>
      <c r="F157" s="53">
        <v>1700</v>
      </c>
      <c r="G157" s="78">
        <v>1700</v>
      </c>
      <c r="H157" s="45"/>
      <c r="I157" s="45"/>
      <c r="J157" s="111"/>
      <c r="K157" s="45" t="s">
        <v>226</v>
      </c>
    </row>
    <row r="158" spans="1:11" ht="12.75">
      <c r="A158" s="44"/>
      <c r="B158" s="11"/>
      <c r="C158" s="77"/>
      <c r="D158" s="77"/>
      <c r="E158" s="53">
        <v>5700</v>
      </c>
      <c r="F158" s="53">
        <v>1700</v>
      </c>
      <c r="G158" s="78">
        <v>1700</v>
      </c>
      <c r="H158" s="45"/>
      <c r="I158" s="45"/>
      <c r="J158" s="111"/>
      <c r="K158" s="45"/>
    </row>
    <row r="159" spans="1:11" ht="12.75">
      <c r="A159" s="44"/>
      <c r="B159" s="11"/>
      <c r="C159" s="77"/>
      <c r="D159" s="77"/>
      <c r="E159" s="53">
        <v>0</v>
      </c>
      <c r="F159" s="53">
        <v>0</v>
      </c>
      <c r="G159" s="53">
        <v>0</v>
      </c>
      <c r="H159" s="45"/>
      <c r="I159" s="45"/>
      <c r="J159" s="111"/>
      <c r="K159" s="45"/>
    </row>
    <row r="160" spans="1:11" ht="12.75">
      <c r="A160" s="44"/>
      <c r="B160" s="11"/>
      <c r="C160" s="77"/>
      <c r="D160" s="77"/>
      <c r="E160" s="53">
        <v>0</v>
      </c>
      <c r="F160" s="53">
        <v>0</v>
      </c>
      <c r="G160" s="53">
        <v>0</v>
      </c>
      <c r="H160" s="45"/>
      <c r="I160" s="45"/>
      <c r="J160" s="111"/>
      <c r="K160" s="45"/>
    </row>
    <row r="161" spans="1:11" ht="164.25" customHeight="1">
      <c r="A161" s="44" t="s">
        <v>257</v>
      </c>
      <c r="B161" s="11" t="s">
        <v>258</v>
      </c>
      <c r="C161" s="77" t="s">
        <v>843</v>
      </c>
      <c r="D161" s="77" t="s">
        <v>256</v>
      </c>
      <c r="E161" s="53">
        <v>1750</v>
      </c>
      <c r="F161" s="53">
        <v>900</v>
      </c>
      <c r="G161" s="78">
        <v>900</v>
      </c>
      <c r="H161" s="45"/>
      <c r="I161" s="45"/>
      <c r="J161" s="111"/>
      <c r="K161" s="45" t="s">
        <v>231</v>
      </c>
    </row>
    <row r="162" spans="1:11" ht="12.75">
      <c r="A162" s="44"/>
      <c r="B162" s="11"/>
      <c r="C162" s="77"/>
      <c r="D162" s="77"/>
      <c r="E162" s="53">
        <v>1750</v>
      </c>
      <c r="F162" s="53">
        <v>900</v>
      </c>
      <c r="G162" s="78">
        <v>900</v>
      </c>
      <c r="H162" s="45"/>
      <c r="I162" s="45"/>
      <c r="J162" s="111"/>
      <c r="K162" s="45"/>
    </row>
    <row r="163" spans="1:11" ht="12.75">
      <c r="A163" s="44"/>
      <c r="B163" s="11"/>
      <c r="C163" s="77"/>
      <c r="D163" s="77"/>
      <c r="E163" s="53">
        <v>0</v>
      </c>
      <c r="F163" s="53">
        <v>0</v>
      </c>
      <c r="G163" s="53">
        <v>0</v>
      </c>
      <c r="H163" s="45"/>
      <c r="I163" s="45"/>
      <c r="J163" s="111"/>
      <c r="K163" s="45"/>
    </row>
    <row r="164" spans="1:11" ht="12.75">
      <c r="A164" s="44"/>
      <c r="B164" s="11"/>
      <c r="C164" s="77"/>
      <c r="D164" s="77"/>
      <c r="E164" s="53">
        <v>0</v>
      </c>
      <c r="F164" s="53">
        <v>0</v>
      </c>
      <c r="G164" s="53">
        <v>0</v>
      </c>
      <c r="H164" s="45"/>
      <c r="I164" s="45"/>
      <c r="J164" s="111"/>
      <c r="K164" s="45"/>
    </row>
    <row r="165" spans="1:11" ht="120.75" customHeight="1">
      <c r="A165" s="44" t="s">
        <v>259</v>
      </c>
      <c r="B165" s="11" t="s">
        <v>260</v>
      </c>
      <c r="C165" s="77" t="s">
        <v>843</v>
      </c>
      <c r="D165" s="77" t="s">
        <v>261</v>
      </c>
      <c r="E165" s="53">
        <v>1900</v>
      </c>
      <c r="F165" s="53">
        <v>900</v>
      </c>
      <c r="G165" s="78">
        <v>900</v>
      </c>
      <c r="H165" s="45"/>
      <c r="I165" s="45"/>
      <c r="J165" s="111"/>
      <c r="K165" s="45" t="s">
        <v>231</v>
      </c>
    </row>
    <row r="166" spans="1:11" ht="12.75">
      <c r="A166" s="44"/>
      <c r="B166" s="11"/>
      <c r="C166" s="77"/>
      <c r="D166" s="77"/>
      <c r="E166" s="53">
        <v>1900</v>
      </c>
      <c r="F166" s="53">
        <v>900</v>
      </c>
      <c r="G166" s="78">
        <v>900</v>
      </c>
      <c r="H166" s="45"/>
      <c r="I166" s="45"/>
      <c r="J166" s="111"/>
      <c r="K166" s="45"/>
    </row>
    <row r="167" spans="1:11" ht="12.75">
      <c r="A167" s="44"/>
      <c r="B167" s="11"/>
      <c r="C167" s="77"/>
      <c r="D167" s="77"/>
      <c r="E167" s="53">
        <v>0</v>
      </c>
      <c r="F167" s="53">
        <v>0</v>
      </c>
      <c r="G167" s="53">
        <v>0</v>
      </c>
      <c r="H167" s="45"/>
      <c r="I167" s="45"/>
      <c r="J167" s="111"/>
      <c r="K167" s="45"/>
    </row>
    <row r="168" spans="1:11" ht="12.75">
      <c r="A168" s="44"/>
      <c r="B168" s="11"/>
      <c r="C168" s="77"/>
      <c r="D168" s="77"/>
      <c r="E168" s="53">
        <v>0</v>
      </c>
      <c r="F168" s="53">
        <v>0</v>
      </c>
      <c r="G168" s="53">
        <v>0</v>
      </c>
      <c r="H168" s="45"/>
      <c r="I168" s="45"/>
      <c r="J168" s="111"/>
      <c r="K168" s="45"/>
    </row>
    <row r="169" spans="1:11" ht="137.25" customHeight="1">
      <c r="A169" s="44" t="s">
        <v>262</v>
      </c>
      <c r="B169" s="11" t="s">
        <v>263</v>
      </c>
      <c r="C169" s="77" t="s">
        <v>843</v>
      </c>
      <c r="D169" s="77" t="s">
        <v>264</v>
      </c>
      <c r="E169" s="53">
        <v>2300</v>
      </c>
      <c r="F169" s="53">
        <v>1000</v>
      </c>
      <c r="G169" s="78">
        <v>1000</v>
      </c>
      <c r="H169" s="45"/>
      <c r="I169" s="45"/>
      <c r="J169" s="111"/>
      <c r="K169" s="45" t="s">
        <v>231</v>
      </c>
    </row>
    <row r="170" spans="1:11" ht="12.75">
      <c r="A170" s="44"/>
      <c r="B170" s="11"/>
      <c r="C170" s="77"/>
      <c r="D170" s="77"/>
      <c r="E170" s="53">
        <v>2300</v>
      </c>
      <c r="F170" s="53">
        <v>1000</v>
      </c>
      <c r="G170" s="78">
        <v>1000</v>
      </c>
      <c r="H170" s="45"/>
      <c r="I170" s="45"/>
      <c r="J170" s="111"/>
      <c r="K170" s="45"/>
    </row>
    <row r="171" spans="1:11" ht="12.75">
      <c r="A171" s="44"/>
      <c r="B171" s="11"/>
      <c r="C171" s="77"/>
      <c r="D171" s="77"/>
      <c r="E171" s="53">
        <v>0</v>
      </c>
      <c r="F171" s="53">
        <v>0</v>
      </c>
      <c r="G171" s="53">
        <v>0</v>
      </c>
      <c r="H171" s="45"/>
      <c r="I171" s="45"/>
      <c r="J171" s="111"/>
      <c r="K171" s="45"/>
    </row>
    <row r="172" spans="1:11" ht="12.75">
      <c r="A172" s="44"/>
      <c r="B172" s="11"/>
      <c r="C172" s="77"/>
      <c r="D172" s="77"/>
      <c r="E172" s="53">
        <v>0</v>
      </c>
      <c r="F172" s="53">
        <v>0</v>
      </c>
      <c r="G172" s="53">
        <v>0</v>
      </c>
      <c r="H172" s="45"/>
      <c r="I172" s="45"/>
      <c r="J172" s="111"/>
      <c r="K172" s="45"/>
    </row>
    <row r="173" spans="1:11" ht="167.25" customHeight="1">
      <c r="A173" s="44" t="s">
        <v>265</v>
      </c>
      <c r="B173" s="11" t="s">
        <v>266</v>
      </c>
      <c r="C173" s="77" t="s">
        <v>843</v>
      </c>
      <c r="D173" s="77" t="s">
        <v>230</v>
      </c>
      <c r="E173" s="53">
        <v>2600</v>
      </c>
      <c r="F173" s="53">
        <v>1700</v>
      </c>
      <c r="G173" s="78">
        <v>1700</v>
      </c>
      <c r="H173" s="45"/>
      <c r="I173" s="45"/>
      <c r="J173" s="111"/>
      <c r="K173" s="45" t="s">
        <v>231</v>
      </c>
    </row>
    <row r="174" spans="1:11" ht="12.75">
      <c r="A174" s="44"/>
      <c r="B174" s="11"/>
      <c r="C174" s="77"/>
      <c r="D174" s="77"/>
      <c r="E174" s="53">
        <v>2600</v>
      </c>
      <c r="F174" s="53">
        <v>1700</v>
      </c>
      <c r="G174" s="78">
        <v>1700</v>
      </c>
      <c r="H174" s="45"/>
      <c r="I174" s="45"/>
      <c r="J174" s="111"/>
      <c r="K174" s="45"/>
    </row>
    <row r="175" spans="1:11" ht="12.75">
      <c r="A175" s="44"/>
      <c r="B175" s="11"/>
      <c r="C175" s="77"/>
      <c r="D175" s="77"/>
      <c r="E175" s="53">
        <v>0</v>
      </c>
      <c r="F175" s="53">
        <v>0</v>
      </c>
      <c r="G175" s="53">
        <v>0</v>
      </c>
      <c r="H175" s="45"/>
      <c r="I175" s="45"/>
      <c r="J175" s="111"/>
      <c r="K175" s="45"/>
    </row>
    <row r="176" spans="1:11" ht="12.75">
      <c r="A176" s="44"/>
      <c r="B176" s="11"/>
      <c r="C176" s="77"/>
      <c r="D176" s="77"/>
      <c r="E176" s="53">
        <v>0</v>
      </c>
      <c r="F176" s="53">
        <v>0</v>
      </c>
      <c r="G176" s="53">
        <v>0</v>
      </c>
      <c r="H176" s="45"/>
      <c r="I176" s="45"/>
      <c r="J176" s="111"/>
      <c r="K176" s="45"/>
    </row>
    <row r="177" spans="1:11" ht="137.25" customHeight="1">
      <c r="A177" s="44" t="s">
        <v>800</v>
      </c>
      <c r="B177" s="11" t="s">
        <v>267</v>
      </c>
      <c r="C177" s="45">
        <v>2008</v>
      </c>
      <c r="D177" s="77" t="s">
        <v>801</v>
      </c>
      <c r="E177" s="53">
        <v>1100</v>
      </c>
      <c r="F177" s="53">
        <v>1100</v>
      </c>
      <c r="G177" s="78">
        <v>1100</v>
      </c>
      <c r="H177" s="45"/>
      <c r="I177" s="45"/>
      <c r="J177" s="111"/>
      <c r="K177" s="45" t="s">
        <v>226</v>
      </c>
    </row>
    <row r="178" spans="1:11" ht="12.75">
      <c r="A178" s="44"/>
      <c r="B178" s="11"/>
      <c r="C178" s="45"/>
      <c r="D178" s="77"/>
      <c r="E178" s="53">
        <v>1100</v>
      </c>
      <c r="F178" s="53">
        <v>1100</v>
      </c>
      <c r="G178" s="78">
        <v>1100</v>
      </c>
      <c r="H178" s="45"/>
      <c r="I178" s="45"/>
      <c r="J178" s="111"/>
      <c r="K178" s="45"/>
    </row>
    <row r="179" spans="1:11" ht="12.75">
      <c r="A179" s="44"/>
      <c r="B179" s="11"/>
      <c r="C179" s="45"/>
      <c r="D179" s="77"/>
      <c r="E179" s="53">
        <v>0</v>
      </c>
      <c r="F179" s="53">
        <v>0</v>
      </c>
      <c r="G179" s="53">
        <v>0</v>
      </c>
      <c r="H179" s="45"/>
      <c r="I179" s="45"/>
      <c r="J179" s="111"/>
      <c r="K179" s="45"/>
    </row>
    <row r="180" spans="1:11" ht="12.75">
      <c r="A180" s="44"/>
      <c r="B180" s="11"/>
      <c r="C180" s="45"/>
      <c r="D180" s="77"/>
      <c r="E180" s="53">
        <v>0</v>
      </c>
      <c r="F180" s="53">
        <v>0</v>
      </c>
      <c r="G180" s="53">
        <v>0</v>
      </c>
      <c r="H180" s="45"/>
      <c r="I180" s="45"/>
      <c r="J180" s="111"/>
      <c r="K180" s="45"/>
    </row>
    <row r="181" spans="1:11" ht="150" customHeight="1">
      <c r="A181" s="44" t="s">
        <v>268</v>
      </c>
      <c r="B181" s="11" t="s">
        <v>269</v>
      </c>
      <c r="C181" s="77" t="s">
        <v>843</v>
      </c>
      <c r="D181" s="77" t="s">
        <v>270</v>
      </c>
      <c r="E181" s="53">
        <v>1800</v>
      </c>
      <c r="F181" s="53">
        <v>540</v>
      </c>
      <c r="G181" s="78">
        <v>540</v>
      </c>
      <c r="H181" s="45"/>
      <c r="I181" s="45"/>
      <c r="J181" s="111"/>
      <c r="K181" s="45" t="s">
        <v>226</v>
      </c>
    </row>
    <row r="182" spans="1:11" ht="12.75">
      <c r="A182" s="44"/>
      <c r="B182" s="16"/>
      <c r="C182" s="45"/>
      <c r="D182" s="77"/>
      <c r="E182" s="53">
        <v>1800</v>
      </c>
      <c r="F182" s="53">
        <v>540</v>
      </c>
      <c r="G182" s="78">
        <v>540</v>
      </c>
      <c r="H182" s="45"/>
      <c r="I182" s="45"/>
      <c r="J182" s="111"/>
      <c r="K182" s="45"/>
    </row>
    <row r="183" spans="1:11" ht="12.75">
      <c r="A183" s="44"/>
      <c r="B183" s="16"/>
      <c r="C183" s="45"/>
      <c r="D183" s="77"/>
      <c r="E183" s="53">
        <v>0</v>
      </c>
      <c r="F183" s="53">
        <v>0</v>
      </c>
      <c r="G183" s="53">
        <v>0</v>
      </c>
      <c r="H183" s="45"/>
      <c r="I183" s="45"/>
      <c r="J183" s="111"/>
      <c r="K183" s="45"/>
    </row>
    <row r="184" spans="1:11" ht="12.75">
      <c r="A184" s="44"/>
      <c r="B184" s="16"/>
      <c r="C184" s="77"/>
      <c r="D184" s="77"/>
      <c r="E184" s="53">
        <v>0</v>
      </c>
      <c r="F184" s="53">
        <v>0</v>
      </c>
      <c r="G184" s="53">
        <v>0</v>
      </c>
      <c r="H184" s="45"/>
      <c r="I184" s="45"/>
      <c r="J184" s="111"/>
      <c r="K184" s="45"/>
    </row>
    <row r="185" spans="1:11" ht="33.75" customHeight="1">
      <c r="A185" s="43" t="s">
        <v>646</v>
      </c>
      <c r="B185" s="15" t="s">
        <v>802</v>
      </c>
      <c r="C185" s="45"/>
      <c r="D185" s="77"/>
      <c r="E185" s="71">
        <f>E186+E199+E276+E353+E374+E451+E456</f>
        <v>188329.02</v>
      </c>
      <c r="F185" s="71">
        <f>F186+F199+F276+F353+F374+F451+F456</f>
        <v>74035.65</v>
      </c>
      <c r="G185" s="71">
        <f>G186+G199+G276+G353+G374+G451+G456</f>
        <v>62090.56999999999</v>
      </c>
      <c r="H185" s="45"/>
      <c r="I185" s="86"/>
      <c r="J185" s="111"/>
      <c r="K185" s="86" t="str">
        <f>CONCATENATE("Выполнение ",ROUND(G185/F185*100,1)," %")</f>
        <v>Выполнение 83,9 %</v>
      </c>
    </row>
    <row r="186" spans="1:11" ht="63" customHeight="1">
      <c r="A186" s="44" t="s">
        <v>141</v>
      </c>
      <c r="B186" s="17" t="s">
        <v>271</v>
      </c>
      <c r="C186" s="45"/>
      <c r="D186" s="77"/>
      <c r="E186" s="53">
        <f>E187+E191+E195</f>
        <v>2010</v>
      </c>
      <c r="F186" s="53">
        <f>F187+F191+F195</f>
        <v>2010</v>
      </c>
      <c r="G186" s="53">
        <f>G187+G191+G195</f>
        <v>1790</v>
      </c>
      <c r="H186" s="45"/>
      <c r="I186" s="86"/>
      <c r="J186" s="111"/>
      <c r="K186" s="86" t="str">
        <f>CONCATENATE("Выполнение ",ROUND(G186/F186*100,1)," %")</f>
        <v>Выполнение 89,1 %</v>
      </c>
    </row>
    <row r="187" spans="1:11" ht="184.5" customHeight="1">
      <c r="A187" s="44" t="s">
        <v>272</v>
      </c>
      <c r="B187" s="11" t="s">
        <v>273</v>
      </c>
      <c r="C187" s="45">
        <v>2008</v>
      </c>
      <c r="D187" s="77" t="s">
        <v>274</v>
      </c>
      <c r="E187" s="53">
        <v>790</v>
      </c>
      <c r="F187" s="53">
        <v>790</v>
      </c>
      <c r="G187" s="53">
        <v>790</v>
      </c>
      <c r="H187" s="45"/>
      <c r="I187" s="86"/>
      <c r="J187" s="111"/>
      <c r="K187" s="45" t="s">
        <v>226</v>
      </c>
    </row>
    <row r="188" spans="1:11" ht="12.75">
      <c r="A188" s="44"/>
      <c r="B188" s="11"/>
      <c r="C188" s="45"/>
      <c r="D188" s="77"/>
      <c r="E188" s="53">
        <v>790</v>
      </c>
      <c r="F188" s="53">
        <v>790</v>
      </c>
      <c r="G188" s="53">
        <v>790</v>
      </c>
      <c r="H188" s="45"/>
      <c r="I188" s="86"/>
      <c r="J188" s="111"/>
      <c r="K188" s="45"/>
    </row>
    <row r="189" spans="1:11" ht="12.75">
      <c r="A189" s="44"/>
      <c r="B189" s="11"/>
      <c r="C189" s="45"/>
      <c r="D189" s="77"/>
      <c r="E189" s="53">
        <v>0</v>
      </c>
      <c r="F189" s="53">
        <v>0</v>
      </c>
      <c r="G189" s="53">
        <v>0</v>
      </c>
      <c r="H189" s="45"/>
      <c r="I189" s="86"/>
      <c r="J189" s="111"/>
      <c r="K189" s="45"/>
    </row>
    <row r="190" spans="1:11" ht="12.75">
      <c r="A190" s="44"/>
      <c r="B190" s="11"/>
      <c r="C190" s="45"/>
      <c r="D190" s="77"/>
      <c r="E190" s="53">
        <v>0</v>
      </c>
      <c r="F190" s="53">
        <v>0</v>
      </c>
      <c r="G190" s="53">
        <v>0</v>
      </c>
      <c r="H190" s="45"/>
      <c r="I190" s="86"/>
      <c r="J190" s="111"/>
      <c r="K190" s="45"/>
    </row>
    <row r="191" spans="1:11" ht="213.75" customHeight="1">
      <c r="A191" s="44" t="s">
        <v>275</v>
      </c>
      <c r="B191" s="11" t="s">
        <v>276</v>
      </c>
      <c r="C191" s="45">
        <v>2008</v>
      </c>
      <c r="D191" s="77" t="s">
        <v>230</v>
      </c>
      <c r="E191" s="53">
        <v>220</v>
      </c>
      <c r="F191" s="53">
        <v>220</v>
      </c>
      <c r="G191" s="53">
        <v>0</v>
      </c>
      <c r="H191" s="45"/>
      <c r="I191" s="86"/>
      <c r="J191" s="111"/>
      <c r="K191" s="86" t="str">
        <f>CONCATENATE("Выполнение ",ROUND(G191/F191*100,1)," %")</f>
        <v>Выполнение 0 %</v>
      </c>
    </row>
    <row r="192" spans="1:11" ht="12.75">
      <c r="A192" s="44"/>
      <c r="B192" s="11"/>
      <c r="C192" s="45"/>
      <c r="D192" s="77"/>
      <c r="E192" s="53">
        <v>220</v>
      </c>
      <c r="F192" s="53">
        <v>220</v>
      </c>
      <c r="G192" s="53">
        <v>0</v>
      </c>
      <c r="H192" s="45"/>
      <c r="I192" s="86"/>
      <c r="J192" s="111"/>
      <c r="K192" s="45"/>
    </row>
    <row r="193" spans="1:11" ht="12.75">
      <c r="A193" s="44"/>
      <c r="B193" s="11"/>
      <c r="C193" s="45"/>
      <c r="D193" s="77"/>
      <c r="E193" s="53">
        <v>0</v>
      </c>
      <c r="F193" s="53">
        <v>0</v>
      </c>
      <c r="G193" s="53">
        <v>0</v>
      </c>
      <c r="H193" s="45"/>
      <c r="I193" s="86"/>
      <c r="J193" s="111"/>
      <c r="K193" s="45"/>
    </row>
    <row r="194" spans="1:11" ht="12.75">
      <c r="A194" s="44"/>
      <c r="B194" s="11"/>
      <c r="C194" s="45"/>
      <c r="D194" s="77"/>
      <c r="E194" s="53">
        <v>0</v>
      </c>
      <c r="F194" s="53">
        <v>0</v>
      </c>
      <c r="G194" s="53">
        <v>0</v>
      </c>
      <c r="H194" s="45"/>
      <c r="I194" s="86"/>
      <c r="J194" s="111"/>
      <c r="K194" s="45"/>
    </row>
    <row r="195" spans="1:11" ht="192.75" customHeight="1">
      <c r="A195" s="44" t="s">
        <v>277</v>
      </c>
      <c r="B195" s="11" t="s">
        <v>278</v>
      </c>
      <c r="C195" s="45">
        <v>2008</v>
      </c>
      <c r="D195" s="77" t="s">
        <v>230</v>
      </c>
      <c r="E195" s="53">
        <v>1000</v>
      </c>
      <c r="F195" s="53">
        <v>1000</v>
      </c>
      <c r="G195" s="53">
        <v>1000</v>
      </c>
      <c r="H195" s="45"/>
      <c r="I195" s="86"/>
      <c r="J195" s="111"/>
      <c r="K195" s="45" t="s">
        <v>226</v>
      </c>
    </row>
    <row r="196" spans="1:11" ht="12.75">
      <c r="A196" s="44"/>
      <c r="B196" s="11"/>
      <c r="C196" s="45"/>
      <c r="D196" s="77"/>
      <c r="E196" s="53">
        <v>1000</v>
      </c>
      <c r="F196" s="53">
        <v>1000</v>
      </c>
      <c r="G196" s="53">
        <v>1000</v>
      </c>
      <c r="H196" s="45"/>
      <c r="I196" s="86"/>
      <c r="J196" s="111"/>
      <c r="K196" s="45"/>
    </row>
    <row r="197" spans="1:11" ht="12.75">
      <c r="A197" s="44"/>
      <c r="B197" s="11"/>
      <c r="C197" s="45"/>
      <c r="D197" s="77"/>
      <c r="E197" s="53">
        <v>0</v>
      </c>
      <c r="F197" s="53">
        <v>0</v>
      </c>
      <c r="G197" s="53">
        <v>0</v>
      </c>
      <c r="H197" s="45"/>
      <c r="I197" s="86"/>
      <c r="J197" s="111"/>
      <c r="K197" s="45"/>
    </row>
    <row r="198" spans="1:11" ht="12.75">
      <c r="A198" s="44"/>
      <c r="B198" s="11"/>
      <c r="C198" s="45"/>
      <c r="D198" s="77"/>
      <c r="E198" s="53">
        <v>0</v>
      </c>
      <c r="F198" s="53">
        <v>0</v>
      </c>
      <c r="G198" s="53">
        <v>0</v>
      </c>
      <c r="H198" s="45"/>
      <c r="I198" s="86"/>
      <c r="J198" s="111"/>
      <c r="K198" s="45"/>
    </row>
    <row r="199" spans="1:11" ht="39">
      <c r="A199" s="44" t="s">
        <v>803</v>
      </c>
      <c r="B199" s="17" t="s">
        <v>804</v>
      </c>
      <c r="C199" s="45"/>
      <c r="D199" s="77"/>
      <c r="E199" s="53">
        <f>E200+E204+E208+E212+E216+E220+E224+E228+E232+E236+E240+E244+E248+E252+E256+E260+E264+E268+E272</f>
        <v>42637.979999999996</v>
      </c>
      <c r="F199" s="53">
        <f>F200+F204+F208+F212+F216+F220+F224+F228+F232+F236+F240+F244+F248+F252+F256+F260+F264+F268+F272</f>
        <v>17473.07</v>
      </c>
      <c r="G199" s="53">
        <f>G200+G204+G208+G212+G216+G220+G224+G228+G232+G236+G240+G244+G248+G252+G256+G260+G264+G268+G272</f>
        <v>13527.24</v>
      </c>
      <c r="H199" s="45"/>
      <c r="I199" s="45"/>
      <c r="J199" s="111"/>
      <c r="K199" s="86" t="str">
        <f>CONCATENATE("Выполнение ",ROUND(G199/F199*100,1)," %")</f>
        <v>Выполнение 77,4 %</v>
      </c>
    </row>
    <row r="200" spans="1:11" ht="139.5" customHeight="1">
      <c r="A200" s="44" t="s">
        <v>805</v>
      </c>
      <c r="B200" s="11" t="s">
        <v>806</v>
      </c>
      <c r="C200" s="45" t="s">
        <v>677</v>
      </c>
      <c r="D200" s="77" t="s">
        <v>807</v>
      </c>
      <c r="E200" s="53">
        <v>3117.58</v>
      </c>
      <c r="F200" s="53">
        <v>1917.58</v>
      </c>
      <c r="G200" s="78">
        <v>0</v>
      </c>
      <c r="H200" s="45"/>
      <c r="I200" s="45"/>
      <c r="J200" s="111"/>
      <c r="K200" s="86" t="str">
        <f>CONCATENATE("Выполнение ",ROUND(G200/F200*100,1)," %")</f>
        <v>Выполнение 0 %</v>
      </c>
    </row>
    <row r="201" spans="1:11" ht="12.75">
      <c r="A201" s="44"/>
      <c r="B201" s="11"/>
      <c r="C201" s="45"/>
      <c r="D201" s="77"/>
      <c r="E201" s="53">
        <v>3117.58</v>
      </c>
      <c r="F201" s="53">
        <v>1917.58</v>
      </c>
      <c r="G201" s="78">
        <v>0</v>
      </c>
      <c r="H201" s="45"/>
      <c r="I201" s="45"/>
      <c r="J201" s="111"/>
      <c r="K201" s="45"/>
    </row>
    <row r="202" spans="1:11" ht="12.75">
      <c r="A202" s="44"/>
      <c r="B202" s="11"/>
      <c r="C202" s="45"/>
      <c r="D202" s="77"/>
      <c r="E202" s="53">
        <v>0</v>
      </c>
      <c r="F202" s="53">
        <v>0</v>
      </c>
      <c r="G202" s="78">
        <v>0</v>
      </c>
      <c r="H202" s="45"/>
      <c r="I202" s="45"/>
      <c r="J202" s="111"/>
      <c r="K202" s="45"/>
    </row>
    <row r="203" spans="1:11" ht="12.75">
      <c r="A203" s="44"/>
      <c r="B203" s="81"/>
      <c r="C203" s="77"/>
      <c r="D203" s="77"/>
      <c r="E203" s="53">
        <v>0</v>
      </c>
      <c r="F203" s="53">
        <v>0</v>
      </c>
      <c r="G203" s="78">
        <v>0</v>
      </c>
      <c r="H203" s="45"/>
      <c r="I203" s="45"/>
      <c r="J203" s="111"/>
      <c r="K203" s="45"/>
    </row>
    <row r="204" spans="1:11" ht="213.75" customHeight="1">
      <c r="A204" s="44" t="s">
        <v>808</v>
      </c>
      <c r="B204" s="11" t="s">
        <v>809</v>
      </c>
      <c r="C204" s="45" t="s">
        <v>677</v>
      </c>
      <c r="D204" s="77" t="s">
        <v>681</v>
      </c>
      <c r="E204" s="53">
        <v>2500</v>
      </c>
      <c r="F204" s="53">
        <v>262.5</v>
      </c>
      <c r="G204" s="53">
        <v>262.5</v>
      </c>
      <c r="H204" s="45"/>
      <c r="I204" s="45"/>
      <c r="J204" s="111"/>
      <c r="K204" s="45" t="s">
        <v>666</v>
      </c>
    </row>
    <row r="205" spans="1:11" ht="12.75">
      <c r="A205" s="44"/>
      <c r="B205" s="11"/>
      <c r="C205" s="45"/>
      <c r="D205" s="77"/>
      <c r="E205" s="53">
        <v>2500</v>
      </c>
      <c r="F205" s="53">
        <v>262.5</v>
      </c>
      <c r="G205" s="53">
        <v>262.5</v>
      </c>
      <c r="H205" s="45"/>
      <c r="I205" s="45"/>
      <c r="J205" s="111"/>
      <c r="K205" s="45"/>
    </row>
    <row r="206" spans="1:11" ht="12.75">
      <c r="A206" s="44"/>
      <c r="B206" s="11"/>
      <c r="C206" s="45"/>
      <c r="D206" s="77"/>
      <c r="E206" s="53">
        <v>0</v>
      </c>
      <c r="F206" s="53">
        <v>0</v>
      </c>
      <c r="G206" s="78">
        <v>0</v>
      </c>
      <c r="H206" s="45"/>
      <c r="I206" s="45"/>
      <c r="J206" s="111"/>
      <c r="K206" s="45"/>
    </row>
    <row r="207" spans="1:11" ht="12.75">
      <c r="A207" s="44"/>
      <c r="B207" s="81"/>
      <c r="C207" s="77"/>
      <c r="D207" s="77"/>
      <c r="E207" s="53">
        <v>0</v>
      </c>
      <c r="F207" s="53">
        <v>0</v>
      </c>
      <c r="G207" s="78">
        <v>0</v>
      </c>
      <c r="H207" s="45"/>
      <c r="I207" s="45"/>
      <c r="J207" s="111"/>
      <c r="K207" s="45"/>
    </row>
    <row r="208" spans="1:11" ht="237">
      <c r="A208" s="44" t="s">
        <v>810</v>
      </c>
      <c r="B208" s="11" t="s">
        <v>811</v>
      </c>
      <c r="C208" s="45" t="s">
        <v>680</v>
      </c>
      <c r="D208" s="77" t="s">
        <v>681</v>
      </c>
      <c r="E208" s="53">
        <v>2500</v>
      </c>
      <c r="F208" s="53">
        <v>500</v>
      </c>
      <c r="G208" s="78">
        <v>500</v>
      </c>
      <c r="H208" s="45"/>
      <c r="I208" s="45"/>
      <c r="J208" s="111"/>
      <c r="K208" s="45" t="s">
        <v>226</v>
      </c>
    </row>
    <row r="209" spans="1:11" ht="12.75">
      <c r="A209" s="44"/>
      <c r="B209" s="11"/>
      <c r="C209" s="45"/>
      <c r="D209" s="77"/>
      <c r="E209" s="53">
        <v>2500</v>
      </c>
      <c r="F209" s="53">
        <v>500</v>
      </c>
      <c r="G209" s="78">
        <v>500</v>
      </c>
      <c r="H209" s="45"/>
      <c r="I209" s="45"/>
      <c r="J209" s="111"/>
      <c r="K209" s="123"/>
    </row>
    <row r="210" spans="1:11" ht="12.75">
      <c r="A210" s="44"/>
      <c r="B210" s="11"/>
      <c r="C210" s="45"/>
      <c r="D210" s="77"/>
      <c r="E210" s="53">
        <v>0</v>
      </c>
      <c r="F210" s="53">
        <v>0</v>
      </c>
      <c r="G210" s="78">
        <v>0</v>
      </c>
      <c r="H210" s="45"/>
      <c r="I210" s="45"/>
      <c r="J210" s="111"/>
      <c r="K210" s="123"/>
    </row>
    <row r="211" spans="1:11" ht="12.75">
      <c r="A211" s="44"/>
      <c r="B211" s="11"/>
      <c r="C211" s="77"/>
      <c r="D211" s="77"/>
      <c r="E211" s="53">
        <v>0</v>
      </c>
      <c r="F211" s="53">
        <v>0</v>
      </c>
      <c r="G211" s="78">
        <v>0</v>
      </c>
      <c r="H211" s="45"/>
      <c r="I211" s="45"/>
      <c r="J211" s="111"/>
      <c r="K211" s="123"/>
    </row>
    <row r="212" spans="1:11" ht="177" customHeight="1">
      <c r="A212" s="44" t="s">
        <v>812</v>
      </c>
      <c r="B212" s="11" t="s">
        <v>813</v>
      </c>
      <c r="C212" s="45" t="s">
        <v>814</v>
      </c>
      <c r="D212" s="77" t="s">
        <v>807</v>
      </c>
      <c r="E212" s="53">
        <v>1500</v>
      </c>
      <c r="F212" s="53">
        <v>200</v>
      </c>
      <c r="G212" s="78">
        <v>0</v>
      </c>
      <c r="H212" s="45"/>
      <c r="I212" s="45"/>
      <c r="J212" s="111"/>
      <c r="K212" s="86" t="str">
        <f>CONCATENATE("Выполнение ",ROUND(G212/F212*100,1)," %")</f>
        <v>Выполнение 0 %</v>
      </c>
    </row>
    <row r="213" spans="1:11" ht="12.75">
      <c r="A213" s="44"/>
      <c r="B213" s="11"/>
      <c r="C213" s="45"/>
      <c r="D213" s="77"/>
      <c r="E213" s="53">
        <v>1500</v>
      </c>
      <c r="F213" s="53">
        <v>200</v>
      </c>
      <c r="G213" s="78">
        <v>0</v>
      </c>
      <c r="H213" s="45"/>
      <c r="I213" s="45"/>
      <c r="J213" s="111"/>
      <c r="K213" s="45"/>
    </row>
    <row r="214" spans="1:11" ht="12.75">
      <c r="A214" s="44"/>
      <c r="B214" s="11"/>
      <c r="C214" s="45"/>
      <c r="D214" s="77"/>
      <c r="E214" s="53">
        <v>0</v>
      </c>
      <c r="F214" s="53">
        <v>0</v>
      </c>
      <c r="G214" s="78">
        <v>0</v>
      </c>
      <c r="H214" s="45"/>
      <c r="I214" s="45"/>
      <c r="J214" s="111"/>
      <c r="K214" s="45"/>
    </row>
    <row r="215" spans="1:11" ht="12.75">
      <c r="A215" s="44"/>
      <c r="B215" s="11"/>
      <c r="C215" s="77"/>
      <c r="D215" s="77"/>
      <c r="E215" s="53">
        <v>0</v>
      </c>
      <c r="F215" s="53">
        <v>0</v>
      </c>
      <c r="G215" s="78">
        <v>0</v>
      </c>
      <c r="H215" s="45"/>
      <c r="I215" s="45"/>
      <c r="J215" s="111"/>
      <c r="K215" s="45"/>
    </row>
    <row r="216" spans="1:11" ht="164.25" customHeight="1">
      <c r="A216" s="44" t="s">
        <v>815</v>
      </c>
      <c r="B216" s="11" t="s">
        <v>816</v>
      </c>
      <c r="C216" s="45" t="s">
        <v>773</v>
      </c>
      <c r="D216" s="77" t="s">
        <v>681</v>
      </c>
      <c r="E216" s="53">
        <v>800</v>
      </c>
      <c r="F216" s="53">
        <v>560</v>
      </c>
      <c r="G216" s="78">
        <v>560</v>
      </c>
      <c r="H216" s="45"/>
      <c r="I216" s="45"/>
      <c r="J216" s="111"/>
      <c r="K216" s="45" t="s">
        <v>226</v>
      </c>
    </row>
    <row r="217" spans="1:11" ht="12.75">
      <c r="A217" s="44"/>
      <c r="B217" s="11"/>
      <c r="C217" s="45"/>
      <c r="D217" s="77"/>
      <c r="E217" s="53">
        <v>800</v>
      </c>
      <c r="F217" s="53">
        <v>560</v>
      </c>
      <c r="G217" s="78">
        <v>560</v>
      </c>
      <c r="H217" s="45"/>
      <c r="I217" s="45"/>
      <c r="J217" s="111"/>
      <c r="K217" s="45"/>
    </row>
    <row r="218" spans="1:11" ht="12.75">
      <c r="A218" s="44"/>
      <c r="B218" s="11"/>
      <c r="C218" s="45"/>
      <c r="D218" s="77"/>
      <c r="E218" s="53">
        <v>0</v>
      </c>
      <c r="F218" s="53">
        <v>0</v>
      </c>
      <c r="G218" s="78">
        <v>0</v>
      </c>
      <c r="H218" s="45"/>
      <c r="I218" s="45"/>
      <c r="J218" s="111"/>
      <c r="K218" s="45"/>
    </row>
    <row r="219" spans="1:11" ht="12.75">
      <c r="A219" s="44"/>
      <c r="B219" s="11"/>
      <c r="C219" s="77"/>
      <c r="D219" s="77"/>
      <c r="E219" s="53">
        <v>0</v>
      </c>
      <c r="F219" s="53">
        <v>0</v>
      </c>
      <c r="G219" s="78">
        <v>0</v>
      </c>
      <c r="H219" s="45"/>
      <c r="I219" s="45"/>
      <c r="J219" s="111"/>
      <c r="K219" s="45"/>
    </row>
    <row r="220" spans="1:11" ht="126.75" customHeight="1">
      <c r="A220" s="44" t="s">
        <v>817</v>
      </c>
      <c r="B220" s="11" t="s">
        <v>818</v>
      </c>
      <c r="C220" s="45" t="s">
        <v>814</v>
      </c>
      <c r="D220" s="77" t="s">
        <v>678</v>
      </c>
      <c r="E220" s="53">
        <v>850</v>
      </c>
      <c r="F220" s="53">
        <v>127.5</v>
      </c>
      <c r="G220" s="78">
        <v>0</v>
      </c>
      <c r="H220" s="45"/>
      <c r="I220" s="45"/>
      <c r="J220" s="111"/>
      <c r="K220" s="86" t="str">
        <f>CONCATENATE("Выполнение ",ROUND(G220/F220*100,1)," %")</f>
        <v>Выполнение 0 %</v>
      </c>
    </row>
    <row r="221" spans="1:11" ht="12.75">
      <c r="A221" s="44"/>
      <c r="B221" s="11"/>
      <c r="C221" s="45"/>
      <c r="D221" s="77"/>
      <c r="E221" s="53">
        <v>850</v>
      </c>
      <c r="F221" s="53">
        <v>127.5</v>
      </c>
      <c r="G221" s="78">
        <v>0</v>
      </c>
      <c r="H221" s="45"/>
      <c r="I221" s="45"/>
      <c r="J221" s="111"/>
      <c r="K221" s="45"/>
    </row>
    <row r="222" spans="1:11" ht="12.75">
      <c r="A222" s="44"/>
      <c r="B222" s="11"/>
      <c r="C222" s="45"/>
      <c r="D222" s="77"/>
      <c r="E222" s="53">
        <v>0</v>
      </c>
      <c r="F222" s="53">
        <v>0</v>
      </c>
      <c r="G222" s="78">
        <v>0</v>
      </c>
      <c r="H222" s="45"/>
      <c r="I222" s="45"/>
      <c r="J222" s="111"/>
      <c r="K222" s="45"/>
    </row>
    <row r="223" spans="1:11" ht="12.75">
      <c r="A223" s="44"/>
      <c r="B223" s="11"/>
      <c r="C223" s="77"/>
      <c r="D223" s="77"/>
      <c r="E223" s="53">
        <v>0</v>
      </c>
      <c r="F223" s="53">
        <v>0</v>
      </c>
      <c r="G223" s="78">
        <v>0</v>
      </c>
      <c r="H223" s="45"/>
      <c r="I223" s="45"/>
      <c r="J223" s="111"/>
      <c r="K223" s="45"/>
    </row>
    <row r="224" spans="1:11" ht="159" customHeight="1">
      <c r="A224" s="44" t="s">
        <v>819</v>
      </c>
      <c r="B224" s="11" t="s">
        <v>820</v>
      </c>
      <c r="C224" s="45" t="s">
        <v>778</v>
      </c>
      <c r="D224" s="77" t="s">
        <v>821</v>
      </c>
      <c r="E224" s="53">
        <v>1000</v>
      </c>
      <c r="F224" s="53">
        <v>500</v>
      </c>
      <c r="G224" s="53">
        <v>500</v>
      </c>
      <c r="H224" s="45"/>
      <c r="I224" s="45"/>
      <c r="J224" s="111"/>
      <c r="K224" s="45" t="s">
        <v>666</v>
      </c>
    </row>
    <row r="225" spans="1:11" ht="12.75">
      <c r="A225" s="44"/>
      <c r="B225" s="11"/>
      <c r="C225" s="45"/>
      <c r="D225" s="77"/>
      <c r="E225" s="53">
        <v>1000</v>
      </c>
      <c r="F225" s="53">
        <v>500</v>
      </c>
      <c r="G225" s="53">
        <v>500</v>
      </c>
      <c r="H225" s="45"/>
      <c r="I225" s="45"/>
      <c r="J225" s="111"/>
      <c r="K225" s="45"/>
    </row>
    <row r="226" spans="1:11" ht="12.75">
      <c r="A226" s="44"/>
      <c r="B226" s="11"/>
      <c r="C226" s="45"/>
      <c r="D226" s="77"/>
      <c r="E226" s="53">
        <v>0</v>
      </c>
      <c r="F226" s="53">
        <v>0</v>
      </c>
      <c r="G226" s="78">
        <v>0</v>
      </c>
      <c r="H226" s="45"/>
      <c r="I226" s="45"/>
      <c r="J226" s="111"/>
      <c r="K226" s="45"/>
    </row>
    <row r="227" spans="1:11" ht="12.75">
      <c r="A227" s="44"/>
      <c r="B227" s="11"/>
      <c r="C227" s="77"/>
      <c r="D227" s="77"/>
      <c r="E227" s="53">
        <v>0</v>
      </c>
      <c r="F227" s="53">
        <v>0</v>
      </c>
      <c r="G227" s="78">
        <v>0</v>
      </c>
      <c r="H227" s="45"/>
      <c r="I227" s="45"/>
      <c r="J227" s="111"/>
      <c r="K227" s="45"/>
    </row>
    <row r="228" spans="1:11" ht="174" customHeight="1">
      <c r="A228" s="44" t="s">
        <v>822</v>
      </c>
      <c r="B228" s="11" t="s">
        <v>823</v>
      </c>
      <c r="C228" s="45" t="s">
        <v>778</v>
      </c>
      <c r="D228" s="77" t="s">
        <v>821</v>
      </c>
      <c r="E228" s="53">
        <v>1200</v>
      </c>
      <c r="F228" s="53">
        <v>600</v>
      </c>
      <c r="G228" s="78">
        <v>0</v>
      </c>
      <c r="H228" s="45"/>
      <c r="I228" s="45"/>
      <c r="J228" s="111"/>
      <c r="K228" s="86" t="str">
        <f>CONCATENATE("Выполнение ",ROUND(G228/F228*100,1)," %")</f>
        <v>Выполнение 0 %</v>
      </c>
    </row>
    <row r="229" spans="1:11" ht="12.75">
      <c r="A229" s="44"/>
      <c r="B229" s="11"/>
      <c r="C229" s="45"/>
      <c r="D229" s="77"/>
      <c r="E229" s="53">
        <v>1200</v>
      </c>
      <c r="F229" s="53">
        <v>1200</v>
      </c>
      <c r="G229" s="78">
        <v>0</v>
      </c>
      <c r="H229" s="45"/>
      <c r="I229" s="45"/>
      <c r="J229" s="111"/>
      <c r="K229" s="45"/>
    </row>
    <row r="230" spans="1:11" ht="12.75">
      <c r="A230" s="44"/>
      <c r="B230" s="11"/>
      <c r="C230" s="45"/>
      <c r="D230" s="77"/>
      <c r="E230" s="53">
        <v>0</v>
      </c>
      <c r="F230" s="53">
        <v>0</v>
      </c>
      <c r="G230" s="78">
        <v>0</v>
      </c>
      <c r="H230" s="45"/>
      <c r="I230" s="45"/>
      <c r="J230" s="111"/>
      <c r="K230" s="45"/>
    </row>
    <row r="231" spans="1:11" ht="12.75">
      <c r="A231" s="44"/>
      <c r="B231" s="11"/>
      <c r="C231" s="77"/>
      <c r="D231" s="77"/>
      <c r="E231" s="53">
        <v>0</v>
      </c>
      <c r="F231" s="53">
        <v>0</v>
      </c>
      <c r="G231" s="78">
        <v>0</v>
      </c>
      <c r="H231" s="45"/>
      <c r="I231" s="45"/>
      <c r="J231" s="111"/>
      <c r="K231" s="45"/>
    </row>
    <row r="232" spans="1:11" ht="290.25" customHeight="1">
      <c r="A232" s="44" t="s">
        <v>824</v>
      </c>
      <c r="B232" s="11" t="s">
        <v>825</v>
      </c>
      <c r="C232" s="45" t="s">
        <v>778</v>
      </c>
      <c r="D232" s="77" t="s">
        <v>826</v>
      </c>
      <c r="E232" s="53">
        <v>4470.4</v>
      </c>
      <c r="F232" s="53">
        <v>2682.24</v>
      </c>
      <c r="G232" s="78">
        <v>2682.24</v>
      </c>
      <c r="H232" s="87"/>
      <c r="I232" s="45"/>
      <c r="J232" s="111"/>
      <c r="K232" s="45" t="s">
        <v>666</v>
      </c>
    </row>
    <row r="233" spans="1:11" ht="12.75">
      <c r="A233" s="44"/>
      <c r="B233" s="11"/>
      <c r="C233" s="45"/>
      <c r="D233" s="77"/>
      <c r="E233" s="53">
        <v>4470.4</v>
      </c>
      <c r="F233" s="53">
        <v>2682.24</v>
      </c>
      <c r="G233" s="78">
        <v>2682.24</v>
      </c>
      <c r="H233" s="87"/>
      <c r="I233" s="45"/>
      <c r="J233" s="111"/>
      <c r="K233" s="123"/>
    </row>
    <row r="234" spans="1:11" ht="12.75">
      <c r="A234" s="44"/>
      <c r="B234" s="11"/>
      <c r="C234" s="45"/>
      <c r="D234" s="77"/>
      <c r="E234" s="53">
        <v>0</v>
      </c>
      <c r="F234" s="53">
        <v>0</v>
      </c>
      <c r="G234" s="78">
        <v>0</v>
      </c>
      <c r="H234" s="87"/>
      <c r="I234" s="45"/>
      <c r="J234" s="111"/>
      <c r="K234" s="123"/>
    </row>
    <row r="235" spans="1:11" ht="12.75">
      <c r="A235" s="44"/>
      <c r="B235" s="11"/>
      <c r="C235" s="77"/>
      <c r="D235" s="77"/>
      <c r="E235" s="53">
        <v>0</v>
      </c>
      <c r="F235" s="53">
        <v>0</v>
      </c>
      <c r="G235" s="78">
        <v>0</v>
      </c>
      <c r="H235" s="87"/>
      <c r="I235" s="45"/>
      <c r="J235" s="111"/>
      <c r="K235" s="123"/>
    </row>
    <row r="236" spans="1:11" ht="191.25" customHeight="1">
      <c r="A236" s="44" t="s">
        <v>827</v>
      </c>
      <c r="B236" s="11" t="s">
        <v>828</v>
      </c>
      <c r="C236" s="45" t="s">
        <v>829</v>
      </c>
      <c r="D236" s="77" t="s">
        <v>830</v>
      </c>
      <c r="E236" s="53">
        <v>1425</v>
      </c>
      <c r="F236" s="53">
        <v>997.5</v>
      </c>
      <c r="G236" s="78">
        <v>997.5</v>
      </c>
      <c r="H236" s="45"/>
      <c r="I236" s="45"/>
      <c r="J236" s="111"/>
      <c r="K236" s="45" t="s">
        <v>226</v>
      </c>
    </row>
    <row r="237" spans="1:11" ht="12.75">
      <c r="A237" s="44"/>
      <c r="B237" s="11"/>
      <c r="C237" s="45"/>
      <c r="D237" s="77"/>
      <c r="E237" s="53">
        <v>1425</v>
      </c>
      <c r="F237" s="53">
        <v>997.5</v>
      </c>
      <c r="G237" s="78">
        <v>997.5</v>
      </c>
      <c r="H237" s="45"/>
      <c r="I237" s="45"/>
      <c r="J237" s="111"/>
      <c r="K237" s="45"/>
    </row>
    <row r="238" spans="1:11" ht="12.75">
      <c r="A238" s="44"/>
      <c r="B238" s="11"/>
      <c r="C238" s="45"/>
      <c r="D238" s="77"/>
      <c r="E238" s="53">
        <v>0</v>
      </c>
      <c r="F238" s="53">
        <v>0</v>
      </c>
      <c r="G238" s="78">
        <v>0</v>
      </c>
      <c r="H238" s="45"/>
      <c r="I238" s="45"/>
      <c r="J238" s="111"/>
      <c r="K238" s="45"/>
    </row>
    <row r="239" spans="1:11" ht="12.75">
      <c r="A239" s="44"/>
      <c r="B239" s="11"/>
      <c r="C239" s="77"/>
      <c r="D239" s="77"/>
      <c r="E239" s="53">
        <v>0</v>
      </c>
      <c r="F239" s="53">
        <v>0</v>
      </c>
      <c r="G239" s="78">
        <v>0</v>
      </c>
      <c r="H239" s="45"/>
      <c r="I239" s="45"/>
      <c r="J239" s="111"/>
      <c r="K239" s="45"/>
    </row>
    <row r="240" spans="1:11" ht="212.25" customHeight="1">
      <c r="A240" s="44" t="s">
        <v>831</v>
      </c>
      <c r="B240" s="11" t="s">
        <v>832</v>
      </c>
      <c r="C240" s="45" t="s">
        <v>829</v>
      </c>
      <c r="D240" s="77" t="s">
        <v>833</v>
      </c>
      <c r="E240" s="53">
        <v>1145</v>
      </c>
      <c r="F240" s="53">
        <v>801.5</v>
      </c>
      <c r="G240" s="78">
        <v>0</v>
      </c>
      <c r="H240" s="45"/>
      <c r="I240" s="45"/>
      <c r="J240" s="111"/>
      <c r="K240" s="86" t="str">
        <f>CONCATENATE("Выполнение ",ROUND(G240/F240*100,1)," %")</f>
        <v>Выполнение 0 %</v>
      </c>
    </row>
    <row r="241" spans="1:11" ht="12.75">
      <c r="A241" s="44"/>
      <c r="B241" s="11"/>
      <c r="C241" s="45"/>
      <c r="D241" s="77"/>
      <c r="E241" s="53">
        <v>1145</v>
      </c>
      <c r="F241" s="53">
        <v>801.5</v>
      </c>
      <c r="G241" s="78">
        <v>0</v>
      </c>
      <c r="H241" s="45"/>
      <c r="I241" s="45"/>
      <c r="J241" s="111"/>
      <c r="K241" s="45"/>
    </row>
    <row r="242" spans="1:11" ht="12.75">
      <c r="A242" s="44"/>
      <c r="B242" s="11"/>
      <c r="C242" s="45"/>
      <c r="D242" s="77"/>
      <c r="E242" s="53">
        <v>0</v>
      </c>
      <c r="F242" s="53">
        <v>0</v>
      </c>
      <c r="G242" s="78">
        <v>0</v>
      </c>
      <c r="H242" s="45"/>
      <c r="I242" s="45"/>
      <c r="J242" s="111"/>
      <c r="K242" s="45"/>
    </row>
    <row r="243" spans="1:11" ht="12.75">
      <c r="A243" s="44"/>
      <c r="B243" s="11"/>
      <c r="C243" s="77"/>
      <c r="D243" s="77"/>
      <c r="E243" s="53">
        <v>0</v>
      </c>
      <c r="F243" s="53">
        <v>0</v>
      </c>
      <c r="G243" s="78">
        <v>0</v>
      </c>
      <c r="H243" s="45"/>
      <c r="I243" s="45"/>
      <c r="J243" s="111"/>
      <c r="K243" s="45"/>
    </row>
    <row r="244" spans="1:11" ht="239.25" customHeight="1">
      <c r="A244" s="44" t="s">
        <v>834</v>
      </c>
      <c r="B244" s="11" t="s">
        <v>835</v>
      </c>
      <c r="C244" s="45" t="s">
        <v>829</v>
      </c>
      <c r="D244" s="77" t="s">
        <v>836</v>
      </c>
      <c r="E244" s="53">
        <v>1995</v>
      </c>
      <c r="F244" s="53">
        <v>299.25</v>
      </c>
      <c r="G244" s="78">
        <v>0</v>
      </c>
      <c r="H244" s="45"/>
      <c r="I244" s="45"/>
      <c r="J244" s="111"/>
      <c r="K244" s="86" t="str">
        <f>CONCATENATE("Выполнение ",ROUND(G244/F244*100,1)," %")</f>
        <v>Выполнение 0 %</v>
      </c>
    </row>
    <row r="245" spans="1:11" ht="12.75">
      <c r="A245" s="44"/>
      <c r="B245" s="11"/>
      <c r="C245" s="45"/>
      <c r="D245" s="77"/>
      <c r="E245" s="53">
        <v>1995</v>
      </c>
      <c r="F245" s="53">
        <v>299.25</v>
      </c>
      <c r="G245" s="78">
        <v>0</v>
      </c>
      <c r="H245" s="45"/>
      <c r="I245" s="45"/>
      <c r="J245" s="111"/>
      <c r="K245" s="45"/>
    </row>
    <row r="246" spans="1:11" ht="12.75">
      <c r="A246" s="44"/>
      <c r="B246" s="11"/>
      <c r="C246" s="45"/>
      <c r="D246" s="77"/>
      <c r="E246" s="53">
        <v>0</v>
      </c>
      <c r="F246" s="53">
        <v>0</v>
      </c>
      <c r="G246" s="78">
        <v>0</v>
      </c>
      <c r="H246" s="45"/>
      <c r="I246" s="45"/>
      <c r="J246" s="111"/>
      <c r="K246" s="45"/>
    </row>
    <row r="247" spans="1:11" ht="12.75">
      <c r="A247" s="44"/>
      <c r="B247" s="11"/>
      <c r="C247" s="77"/>
      <c r="D247" s="77"/>
      <c r="E247" s="53">
        <v>0</v>
      </c>
      <c r="F247" s="53">
        <v>0</v>
      </c>
      <c r="G247" s="78">
        <v>0</v>
      </c>
      <c r="H247" s="45"/>
      <c r="I247" s="45"/>
      <c r="J247" s="111"/>
      <c r="K247" s="45"/>
    </row>
    <row r="248" spans="1:11" ht="240.75" customHeight="1">
      <c r="A248" s="44" t="s">
        <v>837</v>
      </c>
      <c r="B248" s="11" t="s">
        <v>838</v>
      </c>
      <c r="C248" s="45" t="s">
        <v>778</v>
      </c>
      <c r="D248" s="77" t="s">
        <v>839</v>
      </c>
      <c r="E248" s="53">
        <v>4250</v>
      </c>
      <c r="F248" s="53">
        <v>1750</v>
      </c>
      <c r="G248" s="78">
        <v>1750</v>
      </c>
      <c r="H248" s="45"/>
      <c r="I248" s="45"/>
      <c r="J248" s="111"/>
      <c r="K248" s="45" t="s">
        <v>226</v>
      </c>
    </row>
    <row r="249" spans="1:11" ht="12.75">
      <c r="A249" s="44"/>
      <c r="B249" s="11"/>
      <c r="C249" s="45"/>
      <c r="D249" s="77"/>
      <c r="E249" s="53">
        <v>4250</v>
      </c>
      <c r="F249" s="53">
        <v>1750</v>
      </c>
      <c r="G249" s="78">
        <v>1750</v>
      </c>
      <c r="H249" s="45"/>
      <c r="I249" s="45"/>
      <c r="J249" s="111"/>
      <c r="K249" s="45"/>
    </row>
    <row r="250" spans="1:11" ht="12.75">
      <c r="A250" s="44"/>
      <c r="B250" s="11"/>
      <c r="C250" s="45"/>
      <c r="D250" s="77"/>
      <c r="E250" s="53">
        <v>0</v>
      </c>
      <c r="F250" s="53">
        <v>0</v>
      </c>
      <c r="G250" s="78">
        <v>0</v>
      </c>
      <c r="H250" s="45"/>
      <c r="I250" s="45"/>
      <c r="J250" s="111"/>
      <c r="K250" s="45"/>
    </row>
    <row r="251" spans="1:11" ht="12.75">
      <c r="A251" s="44"/>
      <c r="B251" s="11"/>
      <c r="C251" s="77"/>
      <c r="D251" s="77"/>
      <c r="E251" s="53">
        <v>0</v>
      </c>
      <c r="F251" s="53">
        <v>0</v>
      </c>
      <c r="G251" s="78">
        <v>0</v>
      </c>
      <c r="H251" s="45"/>
      <c r="I251" s="45"/>
      <c r="J251" s="111"/>
      <c r="K251" s="45"/>
    </row>
    <row r="252" spans="1:11" ht="212.25" customHeight="1">
      <c r="A252" s="44" t="s">
        <v>279</v>
      </c>
      <c r="B252" s="11" t="s">
        <v>280</v>
      </c>
      <c r="C252" s="77">
        <v>2008</v>
      </c>
      <c r="D252" s="77" t="s">
        <v>281</v>
      </c>
      <c r="E252" s="64">
        <v>1295</v>
      </c>
      <c r="F252" s="64">
        <v>1295</v>
      </c>
      <c r="G252" s="64">
        <v>1295</v>
      </c>
      <c r="H252" s="45"/>
      <c r="I252" s="45"/>
      <c r="J252" s="111"/>
      <c r="K252" s="45" t="s">
        <v>226</v>
      </c>
    </row>
    <row r="253" spans="1:11" ht="12.75">
      <c r="A253" s="44"/>
      <c r="B253" s="11"/>
      <c r="C253" s="77"/>
      <c r="D253" s="77"/>
      <c r="E253" s="64">
        <v>1295</v>
      </c>
      <c r="F253" s="64">
        <v>1295</v>
      </c>
      <c r="G253" s="64">
        <v>1295</v>
      </c>
      <c r="H253" s="45"/>
      <c r="I253" s="45"/>
      <c r="J253" s="111"/>
      <c r="K253" s="45"/>
    </row>
    <row r="254" spans="1:11" ht="12.75">
      <c r="A254" s="44"/>
      <c r="B254" s="11"/>
      <c r="C254" s="77"/>
      <c r="D254" s="77"/>
      <c r="E254" s="53">
        <v>0</v>
      </c>
      <c r="F254" s="53">
        <v>0</v>
      </c>
      <c r="G254" s="78">
        <v>0</v>
      </c>
      <c r="H254" s="45"/>
      <c r="I254" s="45"/>
      <c r="J254" s="111"/>
      <c r="K254" s="45"/>
    </row>
    <row r="255" spans="1:11" ht="12.75">
      <c r="A255" s="44"/>
      <c r="B255" s="11"/>
      <c r="C255" s="77"/>
      <c r="D255" s="77"/>
      <c r="E255" s="53">
        <v>0</v>
      </c>
      <c r="F255" s="53">
        <v>0</v>
      </c>
      <c r="G255" s="78">
        <v>0</v>
      </c>
      <c r="H255" s="45"/>
      <c r="I255" s="45"/>
      <c r="J255" s="111"/>
      <c r="K255" s="45"/>
    </row>
    <row r="256" spans="1:11" ht="233.25" customHeight="1">
      <c r="A256" s="44" t="s">
        <v>282</v>
      </c>
      <c r="B256" s="11" t="s">
        <v>283</v>
      </c>
      <c r="C256" s="77">
        <v>2008</v>
      </c>
      <c r="D256" s="77" t="s">
        <v>284</v>
      </c>
      <c r="E256" s="64">
        <v>1980</v>
      </c>
      <c r="F256" s="64">
        <v>1980</v>
      </c>
      <c r="G256" s="64">
        <v>1980</v>
      </c>
      <c r="H256" s="45"/>
      <c r="I256" s="45"/>
      <c r="J256" s="111"/>
      <c r="K256" s="45" t="s">
        <v>226</v>
      </c>
    </row>
    <row r="257" spans="1:11" ht="12.75">
      <c r="A257" s="44"/>
      <c r="B257" s="11"/>
      <c r="C257" s="77"/>
      <c r="D257" s="77"/>
      <c r="E257" s="64">
        <v>1980</v>
      </c>
      <c r="F257" s="64">
        <v>1980</v>
      </c>
      <c r="G257" s="64">
        <v>1980</v>
      </c>
      <c r="H257" s="45"/>
      <c r="I257" s="45"/>
      <c r="J257" s="111"/>
      <c r="K257" s="45"/>
    </row>
    <row r="258" spans="1:11" ht="12.75">
      <c r="A258" s="44"/>
      <c r="B258" s="11"/>
      <c r="C258" s="77"/>
      <c r="D258" s="77"/>
      <c r="E258" s="53">
        <v>0</v>
      </c>
      <c r="F258" s="53">
        <v>0</v>
      </c>
      <c r="G258" s="78">
        <v>0</v>
      </c>
      <c r="H258" s="45"/>
      <c r="I258" s="45"/>
      <c r="J258" s="111"/>
      <c r="K258" s="45"/>
    </row>
    <row r="259" spans="1:11" ht="12.75">
      <c r="A259" s="44"/>
      <c r="B259" s="11"/>
      <c r="C259" s="77"/>
      <c r="D259" s="77"/>
      <c r="E259" s="53">
        <v>0</v>
      </c>
      <c r="F259" s="53">
        <v>0</v>
      </c>
      <c r="G259" s="78">
        <v>0</v>
      </c>
      <c r="H259" s="45"/>
      <c r="I259" s="45"/>
      <c r="J259" s="111"/>
      <c r="K259" s="45"/>
    </row>
    <row r="260" spans="1:11" ht="156.75" customHeight="1">
      <c r="A260" s="44" t="s">
        <v>840</v>
      </c>
      <c r="B260" s="11" t="s">
        <v>285</v>
      </c>
      <c r="C260" s="77">
        <v>2008</v>
      </c>
      <c r="D260" s="77" t="s">
        <v>286</v>
      </c>
      <c r="E260" s="53">
        <v>2200</v>
      </c>
      <c r="F260" s="53">
        <v>2200</v>
      </c>
      <c r="G260" s="53">
        <v>2200</v>
      </c>
      <c r="H260" s="45"/>
      <c r="I260" s="45"/>
      <c r="J260" s="111"/>
      <c r="K260" s="45" t="s">
        <v>226</v>
      </c>
    </row>
    <row r="261" spans="1:11" ht="12.75">
      <c r="A261" s="44"/>
      <c r="B261" s="11"/>
      <c r="C261" s="77"/>
      <c r="D261" s="77"/>
      <c r="E261" s="53">
        <v>2200</v>
      </c>
      <c r="F261" s="53">
        <v>2200</v>
      </c>
      <c r="G261" s="53">
        <v>2200</v>
      </c>
      <c r="H261" s="45"/>
      <c r="I261" s="45"/>
      <c r="J261" s="111"/>
      <c r="K261" s="45"/>
    </row>
    <row r="262" spans="1:11" ht="12.75">
      <c r="A262" s="44"/>
      <c r="B262" s="11"/>
      <c r="C262" s="77"/>
      <c r="D262" s="77"/>
      <c r="E262" s="53">
        <v>0</v>
      </c>
      <c r="F262" s="53">
        <v>0</v>
      </c>
      <c r="G262" s="53">
        <v>0</v>
      </c>
      <c r="H262" s="45"/>
      <c r="I262" s="45"/>
      <c r="J262" s="111"/>
      <c r="K262" s="45"/>
    </row>
    <row r="263" spans="1:11" ht="12.75">
      <c r="A263" s="44"/>
      <c r="B263" s="11"/>
      <c r="C263" s="77"/>
      <c r="D263" s="77"/>
      <c r="E263" s="53">
        <v>0</v>
      </c>
      <c r="F263" s="53">
        <v>0</v>
      </c>
      <c r="G263" s="53">
        <v>0</v>
      </c>
      <c r="H263" s="45"/>
      <c r="I263" s="45"/>
      <c r="J263" s="111"/>
      <c r="K263" s="45"/>
    </row>
    <row r="264" spans="1:11" ht="218.25" customHeight="1">
      <c r="A264" s="44" t="s">
        <v>841</v>
      </c>
      <c r="B264" s="18" t="s">
        <v>842</v>
      </c>
      <c r="C264" s="77" t="s">
        <v>843</v>
      </c>
      <c r="D264" s="77" t="s">
        <v>287</v>
      </c>
      <c r="E264" s="53">
        <v>2980</v>
      </c>
      <c r="F264" s="53">
        <v>800</v>
      </c>
      <c r="G264" s="53">
        <v>800</v>
      </c>
      <c r="H264" s="45"/>
      <c r="I264" s="45"/>
      <c r="J264" s="111"/>
      <c r="K264" s="45" t="s">
        <v>226</v>
      </c>
    </row>
    <row r="265" spans="1:11" ht="12.75">
      <c r="A265" s="44"/>
      <c r="B265" s="11"/>
      <c r="C265" s="77"/>
      <c r="D265" s="77"/>
      <c r="E265" s="53">
        <v>2980</v>
      </c>
      <c r="F265" s="53">
        <v>800</v>
      </c>
      <c r="G265" s="53">
        <v>800</v>
      </c>
      <c r="H265" s="45"/>
      <c r="I265" s="45"/>
      <c r="J265" s="111"/>
      <c r="K265" s="45"/>
    </row>
    <row r="266" spans="1:11" ht="12.75">
      <c r="A266" s="44"/>
      <c r="B266" s="11"/>
      <c r="C266" s="77"/>
      <c r="D266" s="77"/>
      <c r="E266" s="53">
        <v>0</v>
      </c>
      <c r="F266" s="53">
        <v>0</v>
      </c>
      <c r="G266" s="53">
        <v>0</v>
      </c>
      <c r="H266" s="45"/>
      <c r="I266" s="45"/>
      <c r="J266" s="111"/>
      <c r="K266" s="45"/>
    </row>
    <row r="267" spans="1:11" ht="12.75">
      <c r="A267" s="44"/>
      <c r="B267" s="11"/>
      <c r="C267" s="77"/>
      <c r="D267" s="77"/>
      <c r="E267" s="53">
        <v>0</v>
      </c>
      <c r="F267" s="53">
        <v>0</v>
      </c>
      <c r="G267" s="53">
        <v>0</v>
      </c>
      <c r="H267" s="45"/>
      <c r="I267" s="45"/>
      <c r="J267" s="111"/>
      <c r="K267" s="45"/>
    </row>
    <row r="268" spans="1:11" s="49" customFormat="1" ht="117.75" customHeight="1">
      <c r="A268" s="95" t="s">
        <v>288</v>
      </c>
      <c r="B268" s="100" t="s">
        <v>289</v>
      </c>
      <c r="C268" s="83" t="s">
        <v>843</v>
      </c>
      <c r="D268" s="83" t="s">
        <v>290</v>
      </c>
      <c r="E268" s="84">
        <v>2850</v>
      </c>
      <c r="F268" s="84">
        <v>0</v>
      </c>
      <c r="G268" s="84">
        <v>0</v>
      </c>
      <c r="H268" s="82"/>
      <c r="I268" s="82"/>
      <c r="J268" s="114"/>
      <c r="K268" s="86" t="e">
        <f>CONCATENATE("Выполнение ",ROUND(G268/F268*100,1)," %")</f>
        <v>#DIV/0!</v>
      </c>
    </row>
    <row r="269" spans="1:11" ht="12.75">
      <c r="A269" s="44"/>
      <c r="B269" s="11"/>
      <c r="C269" s="77"/>
      <c r="D269" s="77"/>
      <c r="E269" s="53">
        <v>0</v>
      </c>
      <c r="F269" s="53">
        <v>0</v>
      </c>
      <c r="G269" s="53">
        <v>0</v>
      </c>
      <c r="H269" s="45"/>
      <c r="I269" s="45"/>
      <c r="J269" s="111"/>
      <c r="K269" s="45"/>
    </row>
    <row r="270" spans="1:11" ht="12.75">
      <c r="A270" s="44"/>
      <c r="B270" s="11"/>
      <c r="C270" s="77"/>
      <c r="D270" s="77"/>
      <c r="E270" s="53">
        <v>0</v>
      </c>
      <c r="F270" s="53">
        <v>0</v>
      </c>
      <c r="G270" s="53">
        <v>0</v>
      </c>
      <c r="H270" s="45"/>
      <c r="I270" s="45"/>
      <c r="J270" s="111"/>
      <c r="K270" s="45"/>
    </row>
    <row r="271" spans="1:11" ht="12.75">
      <c r="A271" s="44"/>
      <c r="B271" s="11"/>
      <c r="C271" s="77"/>
      <c r="D271" s="77"/>
      <c r="E271" s="53">
        <v>0</v>
      </c>
      <c r="F271" s="53">
        <v>0</v>
      </c>
      <c r="G271" s="53">
        <v>0</v>
      </c>
      <c r="H271" s="45"/>
      <c r="I271" s="45"/>
      <c r="J271" s="111"/>
      <c r="K271" s="45"/>
    </row>
    <row r="272" spans="1:11" s="49" customFormat="1" ht="261" customHeight="1">
      <c r="A272" s="95" t="s">
        <v>291</v>
      </c>
      <c r="B272" s="101" t="s">
        <v>292</v>
      </c>
      <c r="C272" s="83" t="s">
        <v>843</v>
      </c>
      <c r="D272" s="83" t="s">
        <v>290</v>
      </c>
      <c r="E272" s="84">
        <v>4580</v>
      </c>
      <c r="F272" s="84">
        <v>0</v>
      </c>
      <c r="G272" s="84">
        <v>0</v>
      </c>
      <c r="H272" s="82"/>
      <c r="I272" s="82"/>
      <c r="J272" s="114"/>
      <c r="K272" s="86" t="e">
        <f>CONCATENATE("Выполнение ",ROUND(G272/F272*100,1)," %")</f>
        <v>#DIV/0!</v>
      </c>
    </row>
    <row r="273" spans="1:11" ht="12.75">
      <c r="A273" s="44"/>
      <c r="B273" s="99"/>
      <c r="C273" s="77"/>
      <c r="D273" s="77"/>
      <c r="E273" s="53">
        <v>0</v>
      </c>
      <c r="F273" s="53">
        <v>0</v>
      </c>
      <c r="G273" s="53">
        <v>0</v>
      </c>
      <c r="H273" s="45"/>
      <c r="I273" s="45"/>
      <c r="J273" s="111"/>
      <c r="K273" s="45"/>
    </row>
    <row r="274" spans="1:11" ht="12.75">
      <c r="A274" s="44"/>
      <c r="B274" s="11"/>
      <c r="C274" s="77"/>
      <c r="D274" s="77"/>
      <c r="E274" s="53">
        <v>0</v>
      </c>
      <c r="F274" s="53">
        <v>0</v>
      </c>
      <c r="G274" s="53">
        <v>0</v>
      </c>
      <c r="H274" s="45"/>
      <c r="I274" s="45"/>
      <c r="J274" s="111"/>
      <c r="K274" s="45"/>
    </row>
    <row r="275" spans="1:11" ht="12.75">
      <c r="A275" s="44"/>
      <c r="B275" s="11"/>
      <c r="C275" s="77"/>
      <c r="D275" s="77"/>
      <c r="E275" s="53">
        <v>0</v>
      </c>
      <c r="F275" s="53">
        <v>0</v>
      </c>
      <c r="G275" s="53">
        <v>0</v>
      </c>
      <c r="H275" s="45"/>
      <c r="I275" s="45"/>
      <c r="J275" s="111"/>
      <c r="K275" s="45"/>
    </row>
    <row r="276" spans="1:11" ht="55.5" customHeight="1">
      <c r="A276" s="44" t="s">
        <v>844</v>
      </c>
      <c r="B276" s="17" t="s">
        <v>845</v>
      </c>
      <c r="C276" s="45"/>
      <c r="D276" s="77"/>
      <c r="E276" s="53">
        <f>E277+E281+E285+E289+E293+E297+E301+E305+E309+E313+E317+E321+E325+E329+E333+E337+E341+E345+E349</f>
        <v>42070</v>
      </c>
      <c r="F276" s="53">
        <f>F277+F281+F285+F289+F293+F297+F301+F305+F309+F313+F317+F321+F325+F329+F333+F337+F341+F345+F349</f>
        <v>16572.6</v>
      </c>
      <c r="G276" s="53">
        <f>G277+G281+G285+G289+G293+G297+G301+G305+G309+G313+G317+G321+G325+G329+G333+G337+G341+G345+G349</f>
        <v>14398.1</v>
      </c>
      <c r="H276" s="45"/>
      <c r="I276" s="45"/>
      <c r="J276" s="111"/>
      <c r="K276" s="86" t="str">
        <f>CONCATENATE("Выполнение ",ROUND(G276/F276*100,1)," %")</f>
        <v>Выполнение 86,9 %</v>
      </c>
    </row>
    <row r="277" spans="1:11" ht="126" customHeight="1">
      <c r="A277" s="44" t="s">
        <v>846</v>
      </c>
      <c r="B277" s="11" t="s">
        <v>847</v>
      </c>
      <c r="C277" s="45" t="s">
        <v>677</v>
      </c>
      <c r="D277" s="77" t="s">
        <v>678</v>
      </c>
      <c r="E277" s="53">
        <v>750</v>
      </c>
      <c r="F277" s="53">
        <v>262.5</v>
      </c>
      <c r="G277" s="78">
        <v>262.5</v>
      </c>
      <c r="H277" s="45"/>
      <c r="I277" s="45"/>
      <c r="J277" s="111"/>
      <c r="K277" s="45" t="s">
        <v>226</v>
      </c>
    </row>
    <row r="278" spans="1:11" ht="12.75">
      <c r="A278" s="44"/>
      <c r="B278" s="11"/>
      <c r="C278" s="45"/>
      <c r="D278" s="77"/>
      <c r="E278" s="53">
        <v>750</v>
      </c>
      <c r="F278" s="53">
        <v>262.5</v>
      </c>
      <c r="G278" s="78">
        <v>262.5</v>
      </c>
      <c r="H278" s="45"/>
      <c r="I278" s="45"/>
      <c r="J278" s="111"/>
      <c r="K278" s="45"/>
    </row>
    <row r="279" spans="1:11" ht="12.75">
      <c r="A279" s="44"/>
      <c r="B279" s="11"/>
      <c r="C279" s="45"/>
      <c r="D279" s="77"/>
      <c r="E279" s="53">
        <v>0</v>
      </c>
      <c r="F279" s="53">
        <v>0</v>
      </c>
      <c r="G279" s="78">
        <v>0</v>
      </c>
      <c r="H279" s="45"/>
      <c r="I279" s="45"/>
      <c r="J279" s="111"/>
      <c r="K279" s="45"/>
    </row>
    <row r="280" spans="1:11" ht="12.75">
      <c r="A280" s="44"/>
      <c r="B280" s="81"/>
      <c r="C280" s="77"/>
      <c r="D280" s="77"/>
      <c r="E280" s="53">
        <v>0</v>
      </c>
      <c r="F280" s="53">
        <v>0</v>
      </c>
      <c r="G280" s="78">
        <v>0</v>
      </c>
      <c r="H280" s="45"/>
      <c r="I280" s="45"/>
      <c r="J280" s="111"/>
      <c r="K280" s="45"/>
    </row>
    <row r="281" spans="1:11" ht="205.5" customHeight="1">
      <c r="A281" s="44" t="s">
        <v>848</v>
      </c>
      <c r="B281" s="11" t="s">
        <v>849</v>
      </c>
      <c r="C281" s="45" t="s">
        <v>680</v>
      </c>
      <c r="D281" s="77" t="s">
        <v>681</v>
      </c>
      <c r="E281" s="53">
        <v>2300</v>
      </c>
      <c r="F281" s="53">
        <v>400</v>
      </c>
      <c r="G281" s="78">
        <v>400</v>
      </c>
      <c r="H281" s="45"/>
      <c r="I281" s="45"/>
      <c r="J281" s="111"/>
      <c r="K281" s="45" t="s">
        <v>666</v>
      </c>
    </row>
    <row r="282" spans="1:11" ht="12.75">
      <c r="A282" s="44"/>
      <c r="B282" s="11"/>
      <c r="C282" s="45"/>
      <c r="D282" s="77"/>
      <c r="E282" s="53">
        <v>2300</v>
      </c>
      <c r="F282" s="53">
        <v>400</v>
      </c>
      <c r="G282" s="78">
        <v>400</v>
      </c>
      <c r="H282" s="45"/>
      <c r="I282" s="45"/>
      <c r="J282" s="111"/>
      <c r="K282" s="45"/>
    </row>
    <row r="283" spans="1:11" ht="12.75">
      <c r="A283" s="44"/>
      <c r="B283" s="11"/>
      <c r="C283" s="45"/>
      <c r="D283" s="77"/>
      <c r="E283" s="53">
        <v>0</v>
      </c>
      <c r="F283" s="53">
        <v>0</v>
      </c>
      <c r="G283" s="78">
        <v>0</v>
      </c>
      <c r="H283" s="45"/>
      <c r="I283" s="45"/>
      <c r="J283" s="111"/>
      <c r="K283" s="45"/>
    </row>
    <row r="284" spans="1:11" ht="12.75">
      <c r="A284" s="44"/>
      <c r="B284" s="81"/>
      <c r="C284" s="77"/>
      <c r="D284" s="77"/>
      <c r="E284" s="53">
        <v>0</v>
      </c>
      <c r="F284" s="53">
        <v>0</v>
      </c>
      <c r="G284" s="78">
        <v>0</v>
      </c>
      <c r="H284" s="45"/>
      <c r="I284" s="45"/>
      <c r="J284" s="111"/>
      <c r="K284" s="45"/>
    </row>
    <row r="285" spans="1:11" ht="224.25" customHeight="1">
      <c r="A285" s="44" t="s">
        <v>850</v>
      </c>
      <c r="B285" s="11" t="s">
        <v>851</v>
      </c>
      <c r="C285" s="45" t="s">
        <v>680</v>
      </c>
      <c r="D285" s="77" t="s">
        <v>852</v>
      </c>
      <c r="E285" s="53">
        <v>3800</v>
      </c>
      <c r="F285" s="53">
        <v>1600</v>
      </c>
      <c r="G285" s="53">
        <v>1600</v>
      </c>
      <c r="H285" s="45"/>
      <c r="I285" s="45"/>
      <c r="J285" s="111"/>
      <c r="K285" s="45" t="s">
        <v>666</v>
      </c>
    </row>
    <row r="286" spans="1:11" ht="12.75">
      <c r="A286" s="44"/>
      <c r="B286" s="11"/>
      <c r="C286" s="45"/>
      <c r="D286" s="77"/>
      <c r="E286" s="53">
        <v>3800</v>
      </c>
      <c r="F286" s="53">
        <v>1600</v>
      </c>
      <c r="G286" s="53">
        <v>1600</v>
      </c>
      <c r="H286" s="45"/>
      <c r="I286" s="45"/>
      <c r="J286" s="111"/>
      <c r="K286" s="45"/>
    </row>
    <row r="287" spans="1:11" ht="12.75">
      <c r="A287" s="44"/>
      <c r="B287" s="11"/>
      <c r="C287" s="45"/>
      <c r="D287" s="77"/>
      <c r="E287" s="53">
        <v>0</v>
      </c>
      <c r="F287" s="53">
        <v>0</v>
      </c>
      <c r="G287" s="78">
        <v>0</v>
      </c>
      <c r="H287" s="45"/>
      <c r="I287" s="45"/>
      <c r="J287" s="111"/>
      <c r="K287" s="45"/>
    </row>
    <row r="288" spans="1:11" ht="12.75">
      <c r="A288" s="44"/>
      <c r="B288" s="81"/>
      <c r="C288" s="77"/>
      <c r="D288" s="77"/>
      <c r="E288" s="53">
        <v>0</v>
      </c>
      <c r="F288" s="53">
        <v>0</v>
      </c>
      <c r="G288" s="78">
        <v>0</v>
      </c>
      <c r="H288" s="45"/>
      <c r="I288" s="45"/>
      <c r="J288" s="111"/>
      <c r="K288" s="45"/>
    </row>
    <row r="289" spans="1:11" ht="189.75" customHeight="1">
      <c r="A289" s="44" t="s">
        <v>853</v>
      </c>
      <c r="B289" s="11" t="s">
        <v>854</v>
      </c>
      <c r="C289" s="45" t="s">
        <v>855</v>
      </c>
      <c r="D289" s="77" t="s">
        <v>856</v>
      </c>
      <c r="E289" s="53">
        <v>5400</v>
      </c>
      <c r="F289" s="53">
        <v>2900</v>
      </c>
      <c r="G289" s="53">
        <v>2900</v>
      </c>
      <c r="H289" s="45"/>
      <c r="I289" s="45"/>
      <c r="J289" s="111"/>
      <c r="K289" s="45" t="s">
        <v>226</v>
      </c>
    </row>
    <row r="290" spans="1:11" ht="12.75">
      <c r="A290" s="44"/>
      <c r="B290" s="11"/>
      <c r="C290" s="45"/>
      <c r="D290" s="77"/>
      <c r="E290" s="53">
        <v>5400</v>
      </c>
      <c r="F290" s="53">
        <v>2900</v>
      </c>
      <c r="G290" s="53">
        <v>2900</v>
      </c>
      <c r="H290" s="45"/>
      <c r="I290" s="45"/>
      <c r="J290" s="111"/>
      <c r="K290" s="45"/>
    </row>
    <row r="291" spans="1:11" ht="12.75">
      <c r="A291" s="44"/>
      <c r="B291" s="11"/>
      <c r="C291" s="45"/>
      <c r="D291" s="77"/>
      <c r="E291" s="53">
        <v>0</v>
      </c>
      <c r="F291" s="53">
        <v>0</v>
      </c>
      <c r="G291" s="78">
        <v>0</v>
      </c>
      <c r="H291" s="45"/>
      <c r="I291" s="45"/>
      <c r="J291" s="111"/>
      <c r="K291" s="45"/>
    </row>
    <row r="292" spans="1:11" ht="12.75">
      <c r="A292" s="44"/>
      <c r="B292" s="81"/>
      <c r="C292" s="77"/>
      <c r="D292" s="77"/>
      <c r="E292" s="53">
        <v>0</v>
      </c>
      <c r="F292" s="53">
        <v>0</v>
      </c>
      <c r="G292" s="78">
        <v>0</v>
      </c>
      <c r="H292" s="45"/>
      <c r="I292" s="45"/>
      <c r="J292" s="111"/>
      <c r="K292" s="45"/>
    </row>
    <row r="293" spans="1:11" ht="105">
      <c r="A293" s="44" t="s">
        <v>857</v>
      </c>
      <c r="B293" s="11" t="s">
        <v>858</v>
      </c>
      <c r="C293" s="45" t="s">
        <v>668</v>
      </c>
      <c r="D293" s="77" t="s">
        <v>859</v>
      </c>
      <c r="E293" s="53">
        <v>1150</v>
      </c>
      <c r="F293" s="53">
        <v>540.5</v>
      </c>
      <c r="G293" s="78">
        <v>540.5</v>
      </c>
      <c r="H293" s="45"/>
      <c r="I293" s="45"/>
      <c r="J293" s="111"/>
      <c r="K293" s="45" t="s">
        <v>226</v>
      </c>
    </row>
    <row r="294" spans="1:11" ht="12.75">
      <c r="A294" s="44"/>
      <c r="B294" s="11"/>
      <c r="C294" s="45"/>
      <c r="D294" s="77"/>
      <c r="E294" s="53">
        <v>1150</v>
      </c>
      <c r="F294" s="53">
        <v>540.5</v>
      </c>
      <c r="G294" s="78">
        <v>540.5</v>
      </c>
      <c r="H294" s="45"/>
      <c r="I294" s="45"/>
      <c r="J294" s="111"/>
      <c r="K294" s="45"/>
    </row>
    <row r="295" spans="1:11" ht="12.75">
      <c r="A295" s="44"/>
      <c r="B295" s="11"/>
      <c r="C295" s="45"/>
      <c r="D295" s="77"/>
      <c r="E295" s="53">
        <v>0</v>
      </c>
      <c r="F295" s="53">
        <v>0</v>
      </c>
      <c r="G295" s="78">
        <v>0</v>
      </c>
      <c r="H295" s="45"/>
      <c r="I295" s="45"/>
      <c r="J295" s="111"/>
      <c r="K295" s="45"/>
    </row>
    <row r="296" spans="1:11" ht="12.75">
      <c r="A296" s="44"/>
      <c r="B296" s="81"/>
      <c r="C296" s="77"/>
      <c r="D296" s="77"/>
      <c r="E296" s="53">
        <v>0</v>
      </c>
      <c r="F296" s="53">
        <v>0</v>
      </c>
      <c r="G296" s="78">
        <v>0</v>
      </c>
      <c r="H296" s="45"/>
      <c r="I296" s="45"/>
      <c r="J296" s="111"/>
      <c r="K296" s="45"/>
    </row>
    <row r="297" spans="1:11" ht="139.5" customHeight="1">
      <c r="A297" s="44" t="s">
        <v>860</v>
      </c>
      <c r="B297" s="11" t="s">
        <v>861</v>
      </c>
      <c r="C297" s="45" t="s">
        <v>862</v>
      </c>
      <c r="D297" s="77" t="s">
        <v>863</v>
      </c>
      <c r="E297" s="53">
        <v>800</v>
      </c>
      <c r="F297" s="53">
        <v>56</v>
      </c>
      <c r="G297" s="78">
        <v>0</v>
      </c>
      <c r="H297" s="45"/>
      <c r="I297" s="45"/>
      <c r="J297" s="111"/>
      <c r="K297" s="86" t="str">
        <f>CONCATENATE("Выполнение ",ROUND(G297/F297*100,1)," %")</f>
        <v>Выполнение 0 %</v>
      </c>
    </row>
    <row r="298" spans="1:11" ht="12.75">
      <c r="A298" s="44"/>
      <c r="B298" s="11"/>
      <c r="C298" s="45"/>
      <c r="D298" s="77"/>
      <c r="E298" s="53">
        <v>800</v>
      </c>
      <c r="F298" s="53">
        <v>56</v>
      </c>
      <c r="G298" s="78">
        <v>0</v>
      </c>
      <c r="H298" s="45"/>
      <c r="I298" s="45"/>
      <c r="J298" s="111"/>
      <c r="K298" s="45"/>
    </row>
    <row r="299" spans="1:11" ht="12.75">
      <c r="A299" s="44"/>
      <c r="B299" s="11"/>
      <c r="C299" s="45"/>
      <c r="D299" s="77"/>
      <c r="E299" s="53">
        <v>0</v>
      </c>
      <c r="F299" s="53">
        <v>0</v>
      </c>
      <c r="G299" s="78">
        <v>0</v>
      </c>
      <c r="H299" s="45"/>
      <c r="I299" s="45"/>
      <c r="J299" s="111"/>
      <c r="K299" s="45"/>
    </row>
    <row r="300" spans="1:11" ht="12.75">
      <c r="A300" s="44"/>
      <c r="B300" s="81"/>
      <c r="C300" s="77"/>
      <c r="D300" s="77"/>
      <c r="E300" s="53">
        <v>0</v>
      </c>
      <c r="F300" s="53">
        <v>0</v>
      </c>
      <c r="G300" s="78">
        <v>0</v>
      </c>
      <c r="H300" s="45"/>
      <c r="I300" s="45"/>
      <c r="J300" s="111"/>
      <c r="K300" s="45"/>
    </row>
    <row r="301" spans="1:11" ht="158.25">
      <c r="A301" s="44" t="s">
        <v>864</v>
      </c>
      <c r="B301" s="11" t="s">
        <v>865</v>
      </c>
      <c r="C301" s="45" t="s">
        <v>668</v>
      </c>
      <c r="D301" s="77" t="s">
        <v>669</v>
      </c>
      <c r="E301" s="53">
        <v>1800</v>
      </c>
      <c r="F301" s="53">
        <v>8</v>
      </c>
      <c r="G301" s="78">
        <v>0</v>
      </c>
      <c r="H301" s="45"/>
      <c r="I301" s="45"/>
      <c r="J301" s="111"/>
      <c r="K301" s="86" t="str">
        <f>CONCATENATE("Выполнение ",ROUND(G301/F301*100,1)," %")</f>
        <v>Выполнение 0 %</v>
      </c>
    </row>
    <row r="302" spans="1:11" ht="12.75">
      <c r="A302" s="44"/>
      <c r="B302" s="11"/>
      <c r="C302" s="45"/>
      <c r="D302" s="77"/>
      <c r="E302" s="53">
        <v>1800</v>
      </c>
      <c r="F302" s="53">
        <v>8</v>
      </c>
      <c r="G302" s="78">
        <v>0</v>
      </c>
      <c r="H302" s="45"/>
      <c r="I302" s="45"/>
      <c r="J302" s="111"/>
      <c r="K302" s="45"/>
    </row>
    <row r="303" spans="1:11" ht="12.75">
      <c r="A303" s="44"/>
      <c r="B303" s="11"/>
      <c r="C303" s="45"/>
      <c r="D303" s="77"/>
      <c r="E303" s="53">
        <v>0</v>
      </c>
      <c r="F303" s="53">
        <v>0</v>
      </c>
      <c r="G303" s="78">
        <v>0</v>
      </c>
      <c r="H303" s="45"/>
      <c r="I303" s="45"/>
      <c r="J303" s="111"/>
      <c r="K303" s="45"/>
    </row>
    <row r="304" spans="1:11" ht="12.75">
      <c r="A304" s="44"/>
      <c r="B304" s="81"/>
      <c r="C304" s="77"/>
      <c r="D304" s="77"/>
      <c r="E304" s="53">
        <v>0</v>
      </c>
      <c r="F304" s="53">
        <v>0</v>
      </c>
      <c r="G304" s="78">
        <v>0</v>
      </c>
      <c r="H304" s="45"/>
      <c r="I304" s="45"/>
      <c r="J304" s="111"/>
      <c r="K304" s="45"/>
    </row>
    <row r="305" spans="1:11" ht="103.5" customHeight="1">
      <c r="A305" s="44" t="s">
        <v>866</v>
      </c>
      <c r="B305" s="11" t="s">
        <v>867</v>
      </c>
      <c r="C305" s="45" t="s">
        <v>814</v>
      </c>
      <c r="D305" s="77" t="s">
        <v>678</v>
      </c>
      <c r="E305" s="53">
        <v>620</v>
      </c>
      <c r="F305" s="53">
        <v>65.1</v>
      </c>
      <c r="G305" s="78">
        <v>65.1</v>
      </c>
      <c r="H305" s="45"/>
      <c r="I305" s="45"/>
      <c r="J305" s="111"/>
      <c r="K305" s="45" t="s">
        <v>226</v>
      </c>
    </row>
    <row r="306" spans="1:11" ht="12.75">
      <c r="A306" s="44"/>
      <c r="B306" s="11"/>
      <c r="C306" s="45"/>
      <c r="D306" s="77"/>
      <c r="E306" s="53">
        <v>620</v>
      </c>
      <c r="F306" s="53">
        <v>65.1</v>
      </c>
      <c r="G306" s="78">
        <v>65.1</v>
      </c>
      <c r="H306" s="45"/>
      <c r="I306" s="45"/>
      <c r="J306" s="111"/>
      <c r="K306" s="45"/>
    </row>
    <row r="307" spans="1:11" ht="12.75">
      <c r="A307" s="44"/>
      <c r="B307" s="11"/>
      <c r="C307" s="45"/>
      <c r="D307" s="77"/>
      <c r="E307" s="53">
        <v>0</v>
      </c>
      <c r="F307" s="53">
        <v>0</v>
      </c>
      <c r="G307" s="78">
        <v>0</v>
      </c>
      <c r="H307" s="45"/>
      <c r="I307" s="45"/>
      <c r="J307" s="111"/>
      <c r="K307" s="45"/>
    </row>
    <row r="308" spans="1:11" ht="12.75">
      <c r="A308" s="44"/>
      <c r="B308" s="11"/>
      <c r="C308" s="77"/>
      <c r="D308" s="77"/>
      <c r="E308" s="53">
        <v>0</v>
      </c>
      <c r="F308" s="53">
        <v>0</v>
      </c>
      <c r="G308" s="78">
        <v>0</v>
      </c>
      <c r="H308" s="45"/>
      <c r="I308" s="45"/>
      <c r="J308" s="111"/>
      <c r="K308" s="45"/>
    </row>
    <row r="309" spans="1:11" ht="110.25" customHeight="1">
      <c r="A309" s="44" t="s">
        <v>868</v>
      </c>
      <c r="B309" s="11" t="s">
        <v>869</v>
      </c>
      <c r="C309" s="45" t="s">
        <v>814</v>
      </c>
      <c r="D309" s="77" t="s">
        <v>678</v>
      </c>
      <c r="E309" s="53">
        <v>850</v>
      </c>
      <c r="F309" s="53">
        <v>637.5</v>
      </c>
      <c r="G309" s="78">
        <v>0</v>
      </c>
      <c r="H309" s="45"/>
      <c r="I309" s="45"/>
      <c r="J309" s="111"/>
      <c r="K309" s="86" t="str">
        <f>CONCATENATE("Выполнение ",ROUND(G309/F309*100,1)," %")</f>
        <v>Выполнение 0 %</v>
      </c>
    </row>
    <row r="310" spans="1:11" ht="12.75">
      <c r="A310" s="44"/>
      <c r="B310" s="11"/>
      <c r="C310" s="45"/>
      <c r="D310" s="77"/>
      <c r="E310" s="53">
        <v>850</v>
      </c>
      <c r="F310" s="53">
        <v>637.5</v>
      </c>
      <c r="G310" s="78">
        <v>0</v>
      </c>
      <c r="H310" s="45"/>
      <c r="I310" s="45"/>
      <c r="J310" s="111"/>
      <c r="K310" s="45"/>
    </row>
    <row r="311" spans="1:11" ht="12.75">
      <c r="A311" s="44"/>
      <c r="B311" s="11"/>
      <c r="C311" s="45"/>
      <c r="D311" s="77"/>
      <c r="E311" s="53">
        <v>0</v>
      </c>
      <c r="F311" s="53">
        <v>0</v>
      </c>
      <c r="G311" s="78">
        <v>0</v>
      </c>
      <c r="H311" s="45"/>
      <c r="I311" s="45"/>
      <c r="J311" s="111"/>
      <c r="K311" s="45"/>
    </row>
    <row r="312" spans="1:11" ht="12.75">
      <c r="A312" s="44"/>
      <c r="B312" s="11"/>
      <c r="C312" s="77"/>
      <c r="D312" s="77"/>
      <c r="E312" s="53">
        <v>0</v>
      </c>
      <c r="F312" s="53">
        <v>0</v>
      </c>
      <c r="G312" s="78">
        <v>0</v>
      </c>
      <c r="H312" s="45"/>
      <c r="I312" s="45"/>
      <c r="J312" s="111"/>
      <c r="K312" s="45"/>
    </row>
    <row r="313" spans="1:11" ht="147.75" customHeight="1">
      <c r="A313" s="44" t="s">
        <v>870</v>
      </c>
      <c r="B313" s="11" t="s">
        <v>871</v>
      </c>
      <c r="C313" s="45" t="s">
        <v>773</v>
      </c>
      <c r="D313" s="77" t="s">
        <v>681</v>
      </c>
      <c r="E313" s="53">
        <v>400</v>
      </c>
      <c r="F313" s="53">
        <v>98</v>
      </c>
      <c r="G313" s="78">
        <v>0</v>
      </c>
      <c r="H313" s="45"/>
      <c r="I313" s="45"/>
      <c r="J313" s="111"/>
      <c r="K313" s="86" t="str">
        <f>CONCATENATE("Выполнение ",ROUND(G313/F313*100,1)," %")</f>
        <v>Выполнение 0 %</v>
      </c>
    </row>
    <row r="314" spans="1:11" ht="12.75">
      <c r="A314" s="36"/>
      <c r="B314" s="11"/>
      <c r="C314" s="45"/>
      <c r="D314" s="77"/>
      <c r="E314" s="53">
        <v>400</v>
      </c>
      <c r="F314" s="53">
        <v>98</v>
      </c>
      <c r="G314" s="78">
        <v>0</v>
      </c>
      <c r="H314" s="45"/>
      <c r="I314" s="45"/>
      <c r="J314" s="111"/>
      <c r="K314" s="45"/>
    </row>
    <row r="315" spans="1:11" ht="12.75">
      <c r="A315" s="36"/>
      <c r="B315" s="11"/>
      <c r="C315" s="45"/>
      <c r="D315" s="77"/>
      <c r="E315" s="53">
        <v>0</v>
      </c>
      <c r="F315" s="53">
        <v>0</v>
      </c>
      <c r="G315" s="78">
        <v>0</v>
      </c>
      <c r="H315" s="45"/>
      <c r="I315" s="45"/>
      <c r="J315" s="111"/>
      <c r="K315" s="45"/>
    </row>
    <row r="316" spans="1:11" ht="12.75">
      <c r="A316" s="36"/>
      <c r="B316" s="11"/>
      <c r="C316" s="77"/>
      <c r="D316" s="77"/>
      <c r="E316" s="53">
        <v>0</v>
      </c>
      <c r="F316" s="53">
        <v>0</v>
      </c>
      <c r="G316" s="78">
        <v>0</v>
      </c>
      <c r="H316" s="45"/>
      <c r="I316" s="45"/>
      <c r="J316" s="111"/>
      <c r="K316" s="45"/>
    </row>
    <row r="317" spans="1:11" ht="174.75" customHeight="1">
      <c r="A317" s="44" t="s">
        <v>872</v>
      </c>
      <c r="B317" s="11" t="s">
        <v>873</v>
      </c>
      <c r="C317" s="45" t="s">
        <v>778</v>
      </c>
      <c r="D317" s="77" t="s">
        <v>874</v>
      </c>
      <c r="E317" s="53">
        <v>2200</v>
      </c>
      <c r="F317" s="53">
        <v>1100</v>
      </c>
      <c r="G317" s="78">
        <v>1100</v>
      </c>
      <c r="H317" s="45"/>
      <c r="I317" s="45"/>
      <c r="J317" s="111"/>
      <c r="K317" s="45" t="s">
        <v>226</v>
      </c>
    </row>
    <row r="318" spans="1:11" ht="12.75">
      <c r="A318" s="44"/>
      <c r="B318" s="11"/>
      <c r="C318" s="45"/>
      <c r="D318" s="77"/>
      <c r="E318" s="53">
        <v>2200</v>
      </c>
      <c r="F318" s="53">
        <v>1100</v>
      </c>
      <c r="G318" s="78">
        <v>1100</v>
      </c>
      <c r="H318" s="45"/>
      <c r="I318" s="45"/>
      <c r="J318" s="111"/>
      <c r="K318" s="45"/>
    </row>
    <row r="319" spans="1:11" ht="12.75">
      <c r="A319" s="44"/>
      <c r="B319" s="11"/>
      <c r="C319" s="45"/>
      <c r="D319" s="77"/>
      <c r="E319" s="53">
        <v>0</v>
      </c>
      <c r="F319" s="53">
        <v>0</v>
      </c>
      <c r="G319" s="78">
        <v>0</v>
      </c>
      <c r="H319" s="45"/>
      <c r="I319" s="45"/>
      <c r="J319" s="111"/>
      <c r="K319" s="45"/>
    </row>
    <row r="320" spans="1:11" ht="12.75">
      <c r="A320" s="44"/>
      <c r="B320" s="11"/>
      <c r="C320" s="77"/>
      <c r="D320" s="77"/>
      <c r="E320" s="53">
        <v>0</v>
      </c>
      <c r="F320" s="53">
        <v>0</v>
      </c>
      <c r="G320" s="78">
        <v>0</v>
      </c>
      <c r="H320" s="45"/>
      <c r="I320" s="45"/>
      <c r="J320" s="111"/>
      <c r="K320" s="45"/>
    </row>
    <row r="321" spans="1:11" ht="186.75" customHeight="1">
      <c r="A321" s="44" t="s">
        <v>875</v>
      </c>
      <c r="B321" s="11" t="s">
        <v>876</v>
      </c>
      <c r="C321" s="45" t="s">
        <v>778</v>
      </c>
      <c r="D321" s="77" t="s">
        <v>874</v>
      </c>
      <c r="E321" s="53">
        <v>2700</v>
      </c>
      <c r="F321" s="53">
        <v>1100</v>
      </c>
      <c r="G321" s="78">
        <v>1100</v>
      </c>
      <c r="H321" s="45"/>
      <c r="I321" s="45"/>
      <c r="J321" s="111"/>
      <c r="K321" s="45" t="s">
        <v>226</v>
      </c>
    </row>
    <row r="322" spans="1:11" ht="12.75">
      <c r="A322" s="44"/>
      <c r="B322" s="11"/>
      <c r="C322" s="45"/>
      <c r="D322" s="77"/>
      <c r="E322" s="53">
        <v>2700</v>
      </c>
      <c r="F322" s="53">
        <v>1100</v>
      </c>
      <c r="G322" s="78">
        <v>1100</v>
      </c>
      <c r="H322" s="45"/>
      <c r="I322" s="45"/>
      <c r="J322" s="111"/>
      <c r="K322" s="45"/>
    </row>
    <row r="323" spans="1:11" ht="12.75">
      <c r="A323" s="44"/>
      <c r="B323" s="11"/>
      <c r="C323" s="45"/>
      <c r="D323" s="77"/>
      <c r="E323" s="53">
        <v>0</v>
      </c>
      <c r="F323" s="53">
        <v>0</v>
      </c>
      <c r="G323" s="78">
        <v>0</v>
      </c>
      <c r="H323" s="45"/>
      <c r="I323" s="45"/>
      <c r="J323" s="111"/>
      <c r="K323" s="45"/>
    </row>
    <row r="324" spans="1:11" ht="12.75">
      <c r="A324" s="44"/>
      <c r="B324" s="11"/>
      <c r="C324" s="77"/>
      <c r="D324" s="77"/>
      <c r="E324" s="53">
        <v>0</v>
      </c>
      <c r="F324" s="53">
        <v>0</v>
      </c>
      <c r="G324" s="78">
        <v>0</v>
      </c>
      <c r="H324" s="45"/>
      <c r="I324" s="45"/>
      <c r="J324" s="111"/>
      <c r="K324" s="45"/>
    </row>
    <row r="325" spans="1:11" ht="240.75" customHeight="1">
      <c r="A325" s="44" t="s">
        <v>877</v>
      </c>
      <c r="B325" s="11" t="s">
        <v>878</v>
      </c>
      <c r="C325" s="45" t="s">
        <v>672</v>
      </c>
      <c r="D325" s="77" t="s">
        <v>874</v>
      </c>
      <c r="E325" s="53">
        <v>2700</v>
      </c>
      <c r="F325" s="53">
        <v>1725</v>
      </c>
      <c r="G325" s="78">
        <v>1630</v>
      </c>
      <c r="H325" s="45"/>
      <c r="I325" s="45"/>
      <c r="J325" s="111"/>
      <c r="K325" s="86" t="str">
        <f>CONCATENATE("Выполнение ",ROUND(G325/F325*100,1)," %")</f>
        <v>Выполнение 94,5 %</v>
      </c>
    </row>
    <row r="326" spans="1:11" ht="12.75">
      <c r="A326" s="44"/>
      <c r="B326" s="11"/>
      <c r="C326" s="45"/>
      <c r="D326" s="77"/>
      <c r="E326" s="53">
        <v>2700</v>
      </c>
      <c r="F326" s="53">
        <v>1725</v>
      </c>
      <c r="G326" s="78">
        <v>1630</v>
      </c>
      <c r="H326" s="45"/>
      <c r="I326" s="45"/>
      <c r="J326" s="111"/>
      <c r="K326" s="45"/>
    </row>
    <row r="327" spans="1:11" ht="12.75">
      <c r="A327" s="44"/>
      <c r="B327" s="11"/>
      <c r="C327" s="45"/>
      <c r="D327" s="77"/>
      <c r="E327" s="53">
        <v>0</v>
      </c>
      <c r="F327" s="53">
        <v>0</v>
      </c>
      <c r="G327" s="78">
        <v>0</v>
      </c>
      <c r="H327" s="45"/>
      <c r="I327" s="45"/>
      <c r="J327" s="111"/>
      <c r="K327" s="45"/>
    </row>
    <row r="328" spans="1:11" ht="12.75">
      <c r="A328" s="44"/>
      <c r="B328" s="11"/>
      <c r="C328" s="77"/>
      <c r="D328" s="77"/>
      <c r="E328" s="53">
        <v>0</v>
      </c>
      <c r="F328" s="53">
        <v>0</v>
      </c>
      <c r="G328" s="78">
        <v>0</v>
      </c>
      <c r="H328" s="45"/>
      <c r="I328" s="45"/>
      <c r="J328" s="111"/>
      <c r="K328" s="45"/>
    </row>
    <row r="329" spans="1:11" ht="211.5" customHeight="1">
      <c r="A329" s="44" t="s">
        <v>879</v>
      </c>
      <c r="B329" s="19" t="s">
        <v>880</v>
      </c>
      <c r="C329" s="77" t="s">
        <v>829</v>
      </c>
      <c r="D329" s="77" t="s">
        <v>874</v>
      </c>
      <c r="E329" s="53">
        <v>1800</v>
      </c>
      <c r="F329" s="53">
        <v>315</v>
      </c>
      <c r="G329" s="53">
        <v>315</v>
      </c>
      <c r="H329" s="45"/>
      <c r="I329" s="45"/>
      <c r="J329" s="111"/>
      <c r="K329" s="45" t="s">
        <v>666</v>
      </c>
    </row>
    <row r="330" spans="1:11" ht="12.75">
      <c r="A330" s="44"/>
      <c r="B330" s="19"/>
      <c r="C330" s="77"/>
      <c r="D330" s="77"/>
      <c r="E330" s="53">
        <v>1800</v>
      </c>
      <c r="F330" s="53">
        <v>315</v>
      </c>
      <c r="G330" s="53">
        <v>315</v>
      </c>
      <c r="H330" s="45"/>
      <c r="I330" s="45"/>
      <c r="J330" s="111"/>
      <c r="K330" s="45"/>
    </row>
    <row r="331" spans="1:11" ht="12.75">
      <c r="A331" s="44"/>
      <c r="B331" s="19"/>
      <c r="C331" s="77"/>
      <c r="D331" s="77"/>
      <c r="E331" s="53">
        <v>0</v>
      </c>
      <c r="F331" s="53">
        <v>0</v>
      </c>
      <c r="G331" s="78">
        <v>0</v>
      </c>
      <c r="H331" s="45"/>
      <c r="I331" s="45"/>
      <c r="J331" s="111"/>
      <c r="K331" s="45"/>
    </row>
    <row r="332" spans="1:11" ht="12.75">
      <c r="A332" s="44"/>
      <c r="B332" s="19"/>
      <c r="C332" s="77"/>
      <c r="D332" s="77"/>
      <c r="E332" s="53">
        <v>0</v>
      </c>
      <c r="F332" s="53">
        <v>0</v>
      </c>
      <c r="G332" s="78">
        <v>0</v>
      </c>
      <c r="H332" s="45"/>
      <c r="I332" s="45"/>
      <c r="J332" s="111"/>
      <c r="K332" s="45"/>
    </row>
    <row r="333" spans="1:11" ht="189" customHeight="1">
      <c r="A333" s="44" t="s">
        <v>881</v>
      </c>
      <c r="B333" s="11" t="s">
        <v>882</v>
      </c>
      <c r="C333" s="77" t="s">
        <v>829</v>
      </c>
      <c r="D333" s="77" t="s">
        <v>883</v>
      </c>
      <c r="E333" s="53">
        <v>1000</v>
      </c>
      <c r="F333" s="53">
        <v>105</v>
      </c>
      <c r="G333" s="53">
        <v>105</v>
      </c>
      <c r="H333" s="45"/>
      <c r="I333" s="45"/>
      <c r="J333" s="111"/>
      <c r="K333" s="45" t="s">
        <v>666</v>
      </c>
    </row>
    <row r="334" spans="1:11" ht="12.75">
      <c r="A334" s="44"/>
      <c r="B334" s="11"/>
      <c r="C334" s="77"/>
      <c r="D334" s="77"/>
      <c r="E334" s="53">
        <v>1000</v>
      </c>
      <c r="F334" s="53">
        <v>105</v>
      </c>
      <c r="G334" s="53">
        <v>105</v>
      </c>
      <c r="H334" s="45"/>
      <c r="I334" s="45"/>
      <c r="J334" s="111"/>
      <c r="K334" s="45"/>
    </row>
    <row r="335" spans="1:11" ht="12.75">
      <c r="A335" s="44"/>
      <c r="B335" s="11"/>
      <c r="C335" s="77"/>
      <c r="D335" s="77"/>
      <c r="E335" s="53">
        <v>0</v>
      </c>
      <c r="F335" s="53">
        <v>0</v>
      </c>
      <c r="G335" s="78">
        <v>0</v>
      </c>
      <c r="H335" s="45"/>
      <c r="I335" s="45"/>
      <c r="J335" s="111"/>
      <c r="K335" s="45"/>
    </row>
    <row r="336" spans="1:11" ht="12.75">
      <c r="A336" s="44"/>
      <c r="B336" s="11"/>
      <c r="C336" s="77"/>
      <c r="D336" s="77"/>
      <c r="E336" s="53">
        <v>0</v>
      </c>
      <c r="F336" s="53">
        <v>0</v>
      </c>
      <c r="G336" s="78">
        <v>0</v>
      </c>
      <c r="H336" s="45"/>
      <c r="I336" s="45"/>
      <c r="J336" s="111"/>
      <c r="K336" s="45"/>
    </row>
    <row r="337" spans="1:11" ht="160.5" customHeight="1">
      <c r="A337" s="44" t="s">
        <v>884</v>
      </c>
      <c r="B337" s="11" t="s">
        <v>885</v>
      </c>
      <c r="C337" s="77" t="s">
        <v>778</v>
      </c>
      <c r="D337" s="77" t="s">
        <v>886</v>
      </c>
      <c r="E337" s="53">
        <v>3150</v>
      </c>
      <c r="F337" s="53">
        <v>450</v>
      </c>
      <c r="G337" s="78">
        <v>450</v>
      </c>
      <c r="H337" s="45"/>
      <c r="I337" s="45"/>
      <c r="J337" s="111"/>
      <c r="K337" s="45" t="s">
        <v>666</v>
      </c>
    </row>
    <row r="338" spans="1:11" ht="12.75">
      <c r="A338" s="44"/>
      <c r="B338" s="11"/>
      <c r="C338" s="77"/>
      <c r="D338" s="77"/>
      <c r="E338" s="53">
        <v>3150</v>
      </c>
      <c r="F338" s="53">
        <v>450</v>
      </c>
      <c r="G338" s="78">
        <v>450</v>
      </c>
      <c r="H338" s="45"/>
      <c r="I338" s="45"/>
      <c r="J338" s="111"/>
      <c r="K338" s="45"/>
    </row>
    <row r="339" spans="1:11" ht="12.75">
      <c r="A339" s="44"/>
      <c r="B339" s="11"/>
      <c r="C339" s="77"/>
      <c r="D339" s="77"/>
      <c r="E339" s="53">
        <v>0</v>
      </c>
      <c r="F339" s="53">
        <v>0</v>
      </c>
      <c r="G339" s="78">
        <v>0</v>
      </c>
      <c r="H339" s="45"/>
      <c r="I339" s="45"/>
      <c r="J339" s="111"/>
      <c r="K339" s="45"/>
    </row>
    <row r="340" spans="1:11" ht="12.75">
      <c r="A340" s="44"/>
      <c r="B340" s="11"/>
      <c r="C340" s="77"/>
      <c r="D340" s="77"/>
      <c r="E340" s="53">
        <v>0</v>
      </c>
      <c r="F340" s="53">
        <v>0</v>
      </c>
      <c r="G340" s="78">
        <v>0</v>
      </c>
      <c r="H340" s="45"/>
      <c r="I340" s="45"/>
      <c r="J340" s="111"/>
      <c r="K340" s="45"/>
    </row>
    <row r="341" spans="1:11" ht="237">
      <c r="A341" s="44" t="s">
        <v>887</v>
      </c>
      <c r="B341" s="11" t="s">
        <v>402</v>
      </c>
      <c r="C341" s="77" t="s">
        <v>778</v>
      </c>
      <c r="D341" s="77" t="s">
        <v>792</v>
      </c>
      <c r="E341" s="53">
        <v>3150</v>
      </c>
      <c r="F341" s="53">
        <v>2650</v>
      </c>
      <c r="G341" s="78">
        <v>2250</v>
      </c>
      <c r="H341" s="45"/>
      <c r="I341" s="45"/>
      <c r="J341" s="111"/>
      <c r="K341" s="86" t="str">
        <f>CONCATENATE("Выполнение ",ROUND(G341/F341*100,1)," %")</f>
        <v>Выполнение 84,9 %</v>
      </c>
    </row>
    <row r="342" spans="1:11" ht="12.75">
      <c r="A342" s="44"/>
      <c r="B342" s="11"/>
      <c r="C342" s="77"/>
      <c r="D342" s="77"/>
      <c r="E342" s="53">
        <v>3150</v>
      </c>
      <c r="F342" s="53">
        <v>2650</v>
      </c>
      <c r="G342" s="78">
        <v>2250</v>
      </c>
      <c r="H342" s="45"/>
      <c r="I342" s="45"/>
      <c r="J342" s="111"/>
      <c r="K342" s="45"/>
    </row>
    <row r="343" spans="1:11" ht="12.75">
      <c r="A343" s="44"/>
      <c r="B343" s="11"/>
      <c r="C343" s="77"/>
      <c r="D343" s="77"/>
      <c r="E343" s="53">
        <v>0</v>
      </c>
      <c r="F343" s="53">
        <v>0</v>
      </c>
      <c r="G343" s="78">
        <v>0</v>
      </c>
      <c r="H343" s="45"/>
      <c r="I343" s="45"/>
      <c r="J343" s="111"/>
      <c r="K343" s="45"/>
    </row>
    <row r="344" spans="1:11" ht="12.75">
      <c r="A344" s="44"/>
      <c r="B344" s="81"/>
      <c r="C344" s="77"/>
      <c r="D344" s="77"/>
      <c r="E344" s="53">
        <v>0</v>
      </c>
      <c r="F344" s="53">
        <v>0</v>
      </c>
      <c r="G344" s="78">
        <v>0</v>
      </c>
      <c r="H344" s="45"/>
      <c r="I344" s="45"/>
      <c r="J344" s="111"/>
      <c r="K344" s="45"/>
    </row>
    <row r="345" spans="1:11" ht="224.25" customHeight="1">
      <c r="A345" s="44" t="s">
        <v>403</v>
      </c>
      <c r="B345" s="11" t="s">
        <v>404</v>
      </c>
      <c r="C345" s="77" t="s">
        <v>672</v>
      </c>
      <c r="D345" s="77" t="s">
        <v>792</v>
      </c>
      <c r="E345" s="53">
        <v>5500</v>
      </c>
      <c r="F345" s="53">
        <v>1760</v>
      </c>
      <c r="G345" s="78">
        <v>880</v>
      </c>
      <c r="H345" s="45"/>
      <c r="I345" s="45"/>
      <c r="J345" s="111"/>
      <c r="K345" s="86" t="str">
        <f>CONCATENATE("Выполнение ",ROUND(G345/F345*100,1)," %")</f>
        <v>Выполнение 50 %</v>
      </c>
    </row>
    <row r="346" spans="1:11" ht="12.75">
      <c r="A346" s="44"/>
      <c r="B346" s="11"/>
      <c r="C346" s="77"/>
      <c r="D346" s="77"/>
      <c r="E346" s="53">
        <v>5500</v>
      </c>
      <c r="F346" s="53">
        <v>1760</v>
      </c>
      <c r="G346" s="78">
        <v>880</v>
      </c>
      <c r="H346" s="45"/>
      <c r="I346" s="45"/>
      <c r="J346" s="111"/>
      <c r="K346" s="45"/>
    </row>
    <row r="347" spans="1:11" ht="12.75">
      <c r="A347" s="44"/>
      <c r="B347" s="11"/>
      <c r="C347" s="77"/>
      <c r="D347" s="77"/>
      <c r="E347" s="53">
        <v>0</v>
      </c>
      <c r="F347" s="53">
        <v>0</v>
      </c>
      <c r="G347" s="78">
        <v>0</v>
      </c>
      <c r="H347" s="45"/>
      <c r="I347" s="45"/>
      <c r="J347" s="111"/>
      <c r="K347" s="45"/>
    </row>
    <row r="348" spans="1:11" ht="12.75">
      <c r="A348" s="44"/>
      <c r="B348" s="81"/>
      <c r="C348" s="77"/>
      <c r="D348" s="77"/>
      <c r="E348" s="53">
        <v>0</v>
      </c>
      <c r="F348" s="53">
        <v>0</v>
      </c>
      <c r="G348" s="78">
        <v>0</v>
      </c>
      <c r="H348" s="45"/>
      <c r="I348" s="45"/>
      <c r="J348" s="111"/>
      <c r="K348" s="45"/>
    </row>
    <row r="349" spans="1:11" ht="216" customHeight="1">
      <c r="A349" s="44" t="s">
        <v>293</v>
      </c>
      <c r="B349" s="11" t="s">
        <v>294</v>
      </c>
      <c r="C349" s="77" t="s">
        <v>843</v>
      </c>
      <c r="D349" s="77" t="s">
        <v>230</v>
      </c>
      <c r="E349" s="53">
        <v>2000</v>
      </c>
      <c r="F349" s="53">
        <v>800</v>
      </c>
      <c r="G349" s="78">
        <v>800</v>
      </c>
      <c r="H349" s="45"/>
      <c r="I349" s="45"/>
      <c r="J349" s="111"/>
      <c r="K349" s="45" t="s">
        <v>226</v>
      </c>
    </row>
    <row r="350" spans="1:11" ht="12.75">
      <c r="A350" s="44"/>
      <c r="B350" s="11"/>
      <c r="C350" s="77"/>
      <c r="D350" s="77"/>
      <c r="E350" s="53">
        <v>2000</v>
      </c>
      <c r="F350" s="53">
        <v>800</v>
      </c>
      <c r="G350" s="78">
        <v>800</v>
      </c>
      <c r="H350" s="45"/>
      <c r="I350" s="45"/>
      <c r="J350" s="111"/>
      <c r="K350" s="45"/>
    </row>
    <row r="351" spans="1:11" ht="12.75">
      <c r="A351" s="44"/>
      <c r="B351" s="11"/>
      <c r="C351" s="77"/>
      <c r="D351" s="77"/>
      <c r="E351" s="53">
        <v>0</v>
      </c>
      <c r="F351" s="53">
        <v>0</v>
      </c>
      <c r="G351" s="78">
        <v>0</v>
      </c>
      <c r="H351" s="45"/>
      <c r="I351" s="45"/>
      <c r="J351" s="111"/>
      <c r="K351" s="45"/>
    </row>
    <row r="352" spans="1:11" ht="12.75">
      <c r="A352" s="44"/>
      <c r="B352" s="11"/>
      <c r="C352" s="77"/>
      <c r="D352" s="77"/>
      <c r="E352" s="53">
        <v>0</v>
      </c>
      <c r="F352" s="53">
        <v>0</v>
      </c>
      <c r="G352" s="78">
        <v>0</v>
      </c>
      <c r="H352" s="45"/>
      <c r="I352" s="45"/>
      <c r="J352" s="111"/>
      <c r="K352" s="45"/>
    </row>
    <row r="353" spans="1:11" ht="39">
      <c r="A353" s="44" t="s">
        <v>405</v>
      </c>
      <c r="B353" s="17" t="s">
        <v>406</v>
      </c>
      <c r="C353" s="45"/>
      <c r="D353" s="77"/>
      <c r="E353" s="53">
        <f>E354+E358+E362+E366+E370</f>
        <v>12465</v>
      </c>
      <c r="F353" s="53">
        <f>F354+F358+F362+F366+F370</f>
        <v>4945.25</v>
      </c>
      <c r="G353" s="53">
        <f>G354+G358+G362+G366+G370</f>
        <v>4155.5</v>
      </c>
      <c r="H353" s="45"/>
      <c r="I353" s="45"/>
      <c r="J353" s="111"/>
      <c r="K353" s="86" t="str">
        <f>CONCATENATE("Выполнение ",ROUND(G353/F353*100,1)," %")</f>
        <v>Выполнение 84 %</v>
      </c>
    </row>
    <row r="354" spans="1:11" ht="201" customHeight="1">
      <c r="A354" s="44" t="s">
        <v>407</v>
      </c>
      <c r="B354" s="11" t="s">
        <v>408</v>
      </c>
      <c r="C354" s="77" t="s">
        <v>680</v>
      </c>
      <c r="D354" s="77" t="s">
        <v>409</v>
      </c>
      <c r="E354" s="53">
        <v>5100</v>
      </c>
      <c r="F354" s="53">
        <v>2455</v>
      </c>
      <c r="G354" s="78">
        <v>2455</v>
      </c>
      <c r="H354" s="45"/>
      <c r="I354" s="45"/>
      <c r="J354" s="111"/>
      <c r="K354" s="45" t="s">
        <v>226</v>
      </c>
    </row>
    <row r="355" spans="1:11" ht="12.75">
      <c r="A355" s="36"/>
      <c r="B355" s="11"/>
      <c r="C355" s="77"/>
      <c r="D355" s="77"/>
      <c r="E355" s="53">
        <v>5100</v>
      </c>
      <c r="F355" s="53">
        <v>2455</v>
      </c>
      <c r="G355" s="78">
        <v>2455</v>
      </c>
      <c r="H355" s="45"/>
      <c r="I355" s="45"/>
      <c r="J355" s="111"/>
      <c r="K355" s="123"/>
    </row>
    <row r="356" spans="1:11" ht="12.75">
      <c r="A356" s="36"/>
      <c r="B356" s="11"/>
      <c r="C356" s="77"/>
      <c r="D356" s="77"/>
      <c r="E356" s="53">
        <v>0</v>
      </c>
      <c r="F356" s="53">
        <v>0</v>
      </c>
      <c r="G356" s="78">
        <v>0</v>
      </c>
      <c r="H356" s="45"/>
      <c r="I356" s="45"/>
      <c r="J356" s="111"/>
      <c r="K356" s="123"/>
    </row>
    <row r="357" spans="1:11" ht="12.75">
      <c r="A357" s="36"/>
      <c r="B357" s="11"/>
      <c r="C357" s="77"/>
      <c r="D357" s="77"/>
      <c r="E357" s="53">
        <v>0</v>
      </c>
      <c r="F357" s="53">
        <v>0</v>
      </c>
      <c r="G357" s="78">
        <v>0</v>
      </c>
      <c r="H357" s="45"/>
      <c r="I357" s="45"/>
      <c r="J357" s="111"/>
      <c r="K357" s="123"/>
    </row>
    <row r="358" spans="1:11" ht="185.25" customHeight="1">
      <c r="A358" s="44" t="s">
        <v>410</v>
      </c>
      <c r="B358" s="25" t="s">
        <v>411</v>
      </c>
      <c r="C358" s="77" t="s">
        <v>680</v>
      </c>
      <c r="D358" s="77" t="s">
        <v>409</v>
      </c>
      <c r="E358" s="53">
        <v>4100</v>
      </c>
      <c r="F358" s="53">
        <v>1480</v>
      </c>
      <c r="G358" s="78">
        <v>1480</v>
      </c>
      <c r="H358" s="45"/>
      <c r="I358" s="45"/>
      <c r="J358" s="111"/>
      <c r="K358" s="45" t="s">
        <v>666</v>
      </c>
    </row>
    <row r="359" spans="1:11" ht="12.75">
      <c r="A359" s="44"/>
      <c r="B359" s="25"/>
      <c r="C359" s="77"/>
      <c r="D359" s="77"/>
      <c r="E359" s="53">
        <v>4100</v>
      </c>
      <c r="F359" s="53">
        <v>1480</v>
      </c>
      <c r="G359" s="78">
        <v>1480</v>
      </c>
      <c r="H359" s="45"/>
      <c r="I359" s="45"/>
      <c r="J359" s="111"/>
      <c r="K359" s="45"/>
    </row>
    <row r="360" spans="1:11" ht="12.75">
      <c r="A360" s="44"/>
      <c r="B360" s="25"/>
      <c r="C360" s="77"/>
      <c r="D360" s="77"/>
      <c r="E360" s="53">
        <v>0</v>
      </c>
      <c r="F360" s="53">
        <v>0</v>
      </c>
      <c r="G360" s="78">
        <v>0</v>
      </c>
      <c r="H360" s="45"/>
      <c r="I360" s="45"/>
      <c r="J360" s="111"/>
      <c r="K360" s="45"/>
    </row>
    <row r="361" spans="1:11" ht="12.75">
      <c r="A361" s="44"/>
      <c r="B361" s="25"/>
      <c r="C361" s="77"/>
      <c r="D361" s="77"/>
      <c r="E361" s="53">
        <v>0</v>
      </c>
      <c r="F361" s="53">
        <v>0</v>
      </c>
      <c r="G361" s="78">
        <v>0</v>
      </c>
      <c r="H361" s="45"/>
      <c r="I361" s="45"/>
      <c r="J361" s="111"/>
      <c r="K361" s="45"/>
    </row>
    <row r="362" spans="1:11" ht="118.5">
      <c r="A362" s="44" t="s">
        <v>412</v>
      </c>
      <c r="B362" s="11" t="s">
        <v>413</v>
      </c>
      <c r="C362" s="77" t="s">
        <v>677</v>
      </c>
      <c r="D362" s="77" t="s">
        <v>678</v>
      </c>
      <c r="E362" s="53">
        <v>1215</v>
      </c>
      <c r="F362" s="53">
        <v>789.75</v>
      </c>
      <c r="G362" s="78">
        <v>0</v>
      </c>
      <c r="H362" s="45"/>
      <c r="I362" s="45"/>
      <c r="J362" s="111"/>
      <c r="K362" s="86" t="str">
        <f>CONCATENATE("Выполнение ",ROUND(G362/F362*100,1)," %")</f>
        <v>Выполнение 0 %</v>
      </c>
    </row>
    <row r="363" spans="1:11" ht="12.75">
      <c r="A363" s="44"/>
      <c r="B363" s="11"/>
      <c r="C363" s="77"/>
      <c r="D363" s="77"/>
      <c r="E363" s="53">
        <v>1215</v>
      </c>
      <c r="F363" s="53">
        <v>789.75</v>
      </c>
      <c r="G363" s="78">
        <v>0</v>
      </c>
      <c r="H363" s="45"/>
      <c r="I363" s="45"/>
      <c r="J363" s="111"/>
      <c r="K363" s="45"/>
    </row>
    <row r="364" spans="1:11" ht="12.75">
      <c r="A364" s="44"/>
      <c r="B364" s="11"/>
      <c r="C364" s="77"/>
      <c r="D364" s="77"/>
      <c r="E364" s="53">
        <v>0</v>
      </c>
      <c r="F364" s="53">
        <v>0</v>
      </c>
      <c r="G364" s="78">
        <v>0</v>
      </c>
      <c r="H364" s="45"/>
      <c r="I364" s="45"/>
      <c r="J364" s="111"/>
      <c r="K364" s="45"/>
    </row>
    <row r="365" spans="1:11" ht="12.75">
      <c r="A365" s="44"/>
      <c r="B365" s="11"/>
      <c r="C365" s="77"/>
      <c r="D365" s="77"/>
      <c r="E365" s="53">
        <v>0</v>
      </c>
      <c r="F365" s="53">
        <v>0</v>
      </c>
      <c r="G365" s="78">
        <v>0</v>
      </c>
      <c r="H365" s="45"/>
      <c r="I365" s="45"/>
      <c r="J365" s="111"/>
      <c r="K365" s="45"/>
    </row>
    <row r="366" spans="1:11" ht="237">
      <c r="A366" s="44" t="s">
        <v>414</v>
      </c>
      <c r="B366" s="11" t="s">
        <v>415</v>
      </c>
      <c r="C366" s="77" t="s">
        <v>416</v>
      </c>
      <c r="D366" s="77" t="s">
        <v>417</v>
      </c>
      <c r="E366" s="53">
        <v>1200</v>
      </c>
      <c r="F366" s="53">
        <v>42</v>
      </c>
      <c r="G366" s="53">
        <v>42</v>
      </c>
      <c r="H366" s="45"/>
      <c r="I366" s="45"/>
      <c r="J366" s="111"/>
      <c r="K366" s="45" t="s">
        <v>666</v>
      </c>
    </row>
    <row r="367" spans="1:11" ht="12.75">
      <c r="A367" s="44"/>
      <c r="B367" s="11"/>
      <c r="C367" s="77"/>
      <c r="D367" s="77"/>
      <c r="E367" s="53">
        <v>1200</v>
      </c>
      <c r="F367" s="53">
        <v>42</v>
      </c>
      <c r="G367" s="53">
        <v>42</v>
      </c>
      <c r="H367" s="45"/>
      <c r="I367" s="45"/>
      <c r="J367" s="111"/>
      <c r="K367" s="45"/>
    </row>
    <row r="368" spans="1:11" ht="12.75">
      <c r="A368" s="44"/>
      <c r="B368" s="11"/>
      <c r="C368" s="77"/>
      <c r="D368" s="77"/>
      <c r="E368" s="53">
        <v>0</v>
      </c>
      <c r="F368" s="53">
        <v>0</v>
      </c>
      <c r="G368" s="53">
        <v>0</v>
      </c>
      <c r="H368" s="45"/>
      <c r="I368" s="45"/>
      <c r="J368" s="111"/>
      <c r="K368" s="45"/>
    </row>
    <row r="369" spans="1:11" ht="12.75">
      <c r="A369" s="44"/>
      <c r="B369" s="11"/>
      <c r="C369" s="77"/>
      <c r="D369" s="77"/>
      <c r="E369" s="53">
        <v>0</v>
      </c>
      <c r="F369" s="53">
        <v>0</v>
      </c>
      <c r="G369" s="53">
        <v>0</v>
      </c>
      <c r="H369" s="45"/>
      <c r="I369" s="45"/>
      <c r="J369" s="111"/>
      <c r="K369" s="45"/>
    </row>
    <row r="370" spans="1:11" ht="110.25" customHeight="1">
      <c r="A370" s="44" t="s">
        <v>418</v>
      </c>
      <c r="B370" s="11" t="s">
        <v>419</v>
      </c>
      <c r="C370" s="77" t="s">
        <v>814</v>
      </c>
      <c r="D370" s="77" t="s">
        <v>678</v>
      </c>
      <c r="E370" s="53">
        <v>850</v>
      </c>
      <c r="F370" s="53">
        <v>178.5</v>
      </c>
      <c r="G370" s="78">
        <v>178.5</v>
      </c>
      <c r="H370" s="45"/>
      <c r="I370" s="45"/>
      <c r="J370" s="111"/>
      <c r="K370" s="45" t="s">
        <v>226</v>
      </c>
    </row>
    <row r="371" spans="1:11" ht="12.75">
      <c r="A371" s="36"/>
      <c r="B371" s="11"/>
      <c r="C371" s="77"/>
      <c r="D371" s="77"/>
      <c r="E371" s="53">
        <v>850</v>
      </c>
      <c r="F371" s="53">
        <v>178.5</v>
      </c>
      <c r="G371" s="78">
        <v>178.5</v>
      </c>
      <c r="H371" s="45"/>
      <c r="I371" s="45"/>
      <c r="J371" s="111"/>
      <c r="K371" s="45"/>
    </row>
    <row r="372" spans="1:11" ht="12.75">
      <c r="A372" s="36"/>
      <c r="B372" s="11"/>
      <c r="C372" s="77"/>
      <c r="D372" s="77"/>
      <c r="E372" s="53">
        <v>0</v>
      </c>
      <c r="F372" s="53">
        <v>0</v>
      </c>
      <c r="G372" s="78">
        <v>0</v>
      </c>
      <c r="H372" s="45"/>
      <c r="I372" s="45"/>
      <c r="J372" s="111"/>
      <c r="K372" s="45"/>
    </row>
    <row r="373" spans="1:11" ht="12.75">
      <c r="A373" s="36"/>
      <c r="B373" s="81"/>
      <c r="C373" s="77"/>
      <c r="D373" s="77"/>
      <c r="E373" s="53">
        <v>0</v>
      </c>
      <c r="F373" s="53">
        <v>0</v>
      </c>
      <c r="G373" s="78">
        <v>0</v>
      </c>
      <c r="H373" s="45"/>
      <c r="I373" s="45"/>
      <c r="J373" s="111"/>
      <c r="K373" s="45"/>
    </row>
    <row r="374" spans="1:11" ht="69" customHeight="1">
      <c r="A374" s="44" t="s">
        <v>420</v>
      </c>
      <c r="B374" s="17" t="s">
        <v>421</v>
      </c>
      <c r="C374" s="45"/>
      <c r="D374" s="77"/>
      <c r="E374" s="53">
        <f>E375+E379+E383+E387+E391+E395+E399+E403+E407+E411+E415+E419+E423+E427+E431+E435+E439+E443+E447</f>
        <v>65107.04</v>
      </c>
      <c r="F374" s="53">
        <f>F375+F379+F383+F387+F391+F395+F399+F403+F407+F411+F415+F419+F423+F427+F431+F435+F439+F443+F447</f>
        <v>25605.73</v>
      </c>
      <c r="G374" s="53">
        <f>G375+G379+G383+G387+G391+G395+G399+G403+G407+G411+G415+G419+G423+G427+G431+G435+G439+G443+G447</f>
        <v>22055.73</v>
      </c>
      <c r="H374" s="45"/>
      <c r="I374" s="45"/>
      <c r="J374" s="111"/>
      <c r="K374" s="86" t="str">
        <f>CONCATENATE("Выполнение ",ROUND(G374/F374*100,1)," %")</f>
        <v>Выполнение 86,1 %</v>
      </c>
    </row>
    <row r="375" spans="1:11" ht="158.25">
      <c r="A375" s="44" t="s">
        <v>422</v>
      </c>
      <c r="B375" s="11" t="s">
        <v>423</v>
      </c>
      <c r="C375" s="77" t="s">
        <v>677</v>
      </c>
      <c r="D375" s="77" t="s">
        <v>678</v>
      </c>
      <c r="E375" s="53">
        <v>1380</v>
      </c>
      <c r="F375" s="53">
        <v>221.73</v>
      </c>
      <c r="G375" s="78">
        <v>221.73</v>
      </c>
      <c r="H375" s="45"/>
      <c r="I375" s="45"/>
      <c r="J375" s="111"/>
      <c r="K375" s="45" t="s">
        <v>226</v>
      </c>
    </row>
    <row r="376" spans="1:11" ht="12.75">
      <c r="A376" s="44"/>
      <c r="B376" s="11"/>
      <c r="C376" s="77"/>
      <c r="D376" s="77"/>
      <c r="E376" s="53">
        <v>1380</v>
      </c>
      <c r="F376" s="53">
        <v>221.73</v>
      </c>
      <c r="G376" s="78">
        <v>221.73</v>
      </c>
      <c r="H376" s="45"/>
      <c r="I376" s="45"/>
      <c r="J376" s="111"/>
      <c r="K376" s="45"/>
    </row>
    <row r="377" spans="1:11" ht="12.75">
      <c r="A377" s="44"/>
      <c r="B377" s="11"/>
      <c r="C377" s="77"/>
      <c r="D377" s="77"/>
      <c r="E377" s="53">
        <v>0</v>
      </c>
      <c r="F377" s="53">
        <v>0</v>
      </c>
      <c r="G377" s="78">
        <v>0</v>
      </c>
      <c r="H377" s="45"/>
      <c r="I377" s="45"/>
      <c r="J377" s="111"/>
      <c r="K377" s="45"/>
    </row>
    <row r="378" spans="1:11" ht="12.75">
      <c r="A378" s="44"/>
      <c r="B378" s="11"/>
      <c r="C378" s="77"/>
      <c r="D378" s="77"/>
      <c r="E378" s="53">
        <v>0</v>
      </c>
      <c r="F378" s="53">
        <v>0</v>
      </c>
      <c r="G378" s="78">
        <v>0</v>
      </c>
      <c r="H378" s="45"/>
      <c r="I378" s="45"/>
      <c r="J378" s="111"/>
      <c r="K378" s="45"/>
    </row>
    <row r="379" spans="1:11" ht="213" customHeight="1">
      <c r="A379" s="44" t="s">
        <v>424</v>
      </c>
      <c r="B379" s="11" t="s">
        <v>425</v>
      </c>
      <c r="C379" s="77" t="s">
        <v>680</v>
      </c>
      <c r="D379" s="77" t="s">
        <v>681</v>
      </c>
      <c r="E379" s="53">
        <v>3200</v>
      </c>
      <c r="F379" s="53">
        <v>480</v>
      </c>
      <c r="G379" s="78">
        <v>480</v>
      </c>
      <c r="H379" s="45"/>
      <c r="I379" s="45"/>
      <c r="J379" s="111"/>
      <c r="K379" s="45" t="s">
        <v>226</v>
      </c>
    </row>
    <row r="380" spans="1:11" ht="12.75">
      <c r="A380" s="44"/>
      <c r="B380" s="11"/>
      <c r="C380" s="77"/>
      <c r="D380" s="77"/>
      <c r="E380" s="53">
        <v>3200</v>
      </c>
      <c r="F380" s="53">
        <v>480</v>
      </c>
      <c r="G380" s="78">
        <v>480</v>
      </c>
      <c r="H380" s="45"/>
      <c r="I380" s="45"/>
      <c r="J380" s="111"/>
      <c r="K380" s="45"/>
    </row>
    <row r="381" spans="1:11" ht="12.75">
      <c r="A381" s="44"/>
      <c r="B381" s="11"/>
      <c r="C381" s="77"/>
      <c r="D381" s="77"/>
      <c r="E381" s="53">
        <v>0</v>
      </c>
      <c r="F381" s="53">
        <v>0</v>
      </c>
      <c r="G381" s="78">
        <v>0</v>
      </c>
      <c r="H381" s="45"/>
      <c r="I381" s="45"/>
      <c r="J381" s="111"/>
      <c r="K381" s="45"/>
    </row>
    <row r="382" spans="1:11" ht="12.75">
      <c r="A382" s="44"/>
      <c r="B382" s="11"/>
      <c r="C382" s="77"/>
      <c r="D382" s="77"/>
      <c r="E382" s="53">
        <v>0</v>
      </c>
      <c r="F382" s="53">
        <v>0</v>
      </c>
      <c r="G382" s="78">
        <v>0</v>
      </c>
      <c r="H382" s="45"/>
      <c r="I382" s="45"/>
      <c r="J382" s="111"/>
      <c r="K382" s="45"/>
    </row>
    <row r="383" spans="1:11" ht="160.5" customHeight="1">
      <c r="A383" s="44" t="s">
        <v>426</v>
      </c>
      <c r="B383" s="11" t="s">
        <v>427</v>
      </c>
      <c r="C383" s="77" t="s">
        <v>680</v>
      </c>
      <c r="D383" s="77" t="s">
        <v>428</v>
      </c>
      <c r="E383" s="53">
        <v>3800</v>
      </c>
      <c r="F383" s="53">
        <v>994</v>
      </c>
      <c r="G383" s="53">
        <v>994</v>
      </c>
      <c r="H383" s="45"/>
      <c r="I383" s="45"/>
      <c r="J383" s="111"/>
      <c r="K383" s="45" t="s">
        <v>666</v>
      </c>
    </row>
    <row r="384" spans="1:11" ht="12.75">
      <c r="A384" s="44"/>
      <c r="B384" s="11"/>
      <c r="C384" s="77"/>
      <c r="D384" s="77"/>
      <c r="E384" s="53">
        <v>3800</v>
      </c>
      <c r="F384" s="53">
        <v>994</v>
      </c>
      <c r="G384" s="53">
        <v>994</v>
      </c>
      <c r="H384" s="45"/>
      <c r="I384" s="45"/>
      <c r="J384" s="111"/>
      <c r="K384" s="45"/>
    </row>
    <row r="385" spans="1:11" ht="12.75">
      <c r="A385" s="44"/>
      <c r="B385" s="11"/>
      <c r="C385" s="77"/>
      <c r="D385" s="77"/>
      <c r="E385" s="53">
        <v>0</v>
      </c>
      <c r="F385" s="53">
        <v>0</v>
      </c>
      <c r="G385" s="53">
        <v>0</v>
      </c>
      <c r="H385" s="45"/>
      <c r="I385" s="45"/>
      <c r="J385" s="111"/>
      <c r="K385" s="45"/>
    </row>
    <row r="386" spans="1:11" ht="12.75">
      <c r="A386" s="44"/>
      <c r="B386" s="11"/>
      <c r="C386" s="77"/>
      <c r="D386" s="77"/>
      <c r="E386" s="53">
        <v>0</v>
      </c>
      <c r="F386" s="53">
        <v>0</v>
      </c>
      <c r="G386" s="53">
        <v>0</v>
      </c>
      <c r="H386" s="45"/>
      <c r="I386" s="45"/>
      <c r="J386" s="111"/>
      <c r="K386" s="45"/>
    </row>
    <row r="387" spans="1:11" ht="188.25" customHeight="1">
      <c r="A387" s="44" t="s">
        <v>429</v>
      </c>
      <c r="B387" s="11" t="s">
        <v>430</v>
      </c>
      <c r="C387" s="77" t="s">
        <v>855</v>
      </c>
      <c r="D387" s="77" t="s">
        <v>431</v>
      </c>
      <c r="E387" s="53">
        <v>5800</v>
      </c>
      <c r="F387" s="53">
        <v>2420</v>
      </c>
      <c r="G387" s="78">
        <v>2420</v>
      </c>
      <c r="H387" s="45"/>
      <c r="I387" s="45"/>
      <c r="J387" s="111"/>
      <c r="K387" s="45" t="s">
        <v>226</v>
      </c>
    </row>
    <row r="388" spans="1:11" ht="12.75">
      <c r="A388" s="44"/>
      <c r="B388" s="11"/>
      <c r="C388" s="77"/>
      <c r="D388" s="77"/>
      <c r="E388" s="53">
        <v>5800</v>
      </c>
      <c r="F388" s="53">
        <v>2420</v>
      </c>
      <c r="G388" s="78">
        <v>2420</v>
      </c>
      <c r="H388" s="45"/>
      <c r="I388" s="45"/>
      <c r="J388" s="115"/>
      <c r="K388" s="123"/>
    </row>
    <row r="389" spans="1:11" ht="12.75">
      <c r="A389" s="44"/>
      <c r="B389" s="11"/>
      <c r="C389" s="77"/>
      <c r="D389" s="77"/>
      <c r="E389" s="53">
        <v>0</v>
      </c>
      <c r="F389" s="53">
        <v>0</v>
      </c>
      <c r="G389" s="78">
        <v>0</v>
      </c>
      <c r="H389" s="45"/>
      <c r="I389" s="45"/>
      <c r="J389" s="115"/>
      <c r="K389" s="123"/>
    </row>
    <row r="390" spans="1:11" ht="12.75">
      <c r="A390" s="44"/>
      <c r="B390" s="11"/>
      <c r="C390" s="77"/>
      <c r="D390" s="77"/>
      <c r="E390" s="53">
        <v>0</v>
      </c>
      <c r="F390" s="53">
        <v>0</v>
      </c>
      <c r="G390" s="78">
        <v>0</v>
      </c>
      <c r="H390" s="45"/>
      <c r="I390" s="45"/>
      <c r="J390" s="115"/>
      <c r="K390" s="123"/>
    </row>
    <row r="391" spans="1:11" ht="151.5" customHeight="1">
      <c r="A391" s="44" t="s">
        <v>432</v>
      </c>
      <c r="B391" s="11" t="s">
        <v>433</v>
      </c>
      <c r="C391" s="77" t="s">
        <v>416</v>
      </c>
      <c r="D391" s="77" t="s">
        <v>434</v>
      </c>
      <c r="E391" s="53">
        <v>3000</v>
      </c>
      <c r="F391" s="53">
        <v>1400</v>
      </c>
      <c r="G391" s="78">
        <v>1400</v>
      </c>
      <c r="H391" s="45"/>
      <c r="I391" s="45"/>
      <c r="J391" s="111"/>
      <c r="K391" s="45" t="s">
        <v>666</v>
      </c>
    </row>
    <row r="392" spans="1:11" ht="12.75">
      <c r="A392" s="44"/>
      <c r="B392" s="11"/>
      <c r="C392" s="77"/>
      <c r="D392" s="77"/>
      <c r="E392" s="53">
        <v>3000</v>
      </c>
      <c r="F392" s="53">
        <v>1400</v>
      </c>
      <c r="G392" s="78">
        <v>1400</v>
      </c>
      <c r="H392" s="45"/>
      <c r="I392" s="45"/>
      <c r="J392" s="111"/>
      <c r="K392" s="45"/>
    </row>
    <row r="393" spans="1:11" ht="12.75">
      <c r="A393" s="44"/>
      <c r="B393" s="11"/>
      <c r="C393" s="77"/>
      <c r="D393" s="77"/>
      <c r="E393" s="53">
        <v>0</v>
      </c>
      <c r="F393" s="53">
        <v>0</v>
      </c>
      <c r="G393" s="78">
        <v>0</v>
      </c>
      <c r="H393" s="45"/>
      <c r="I393" s="45"/>
      <c r="J393" s="111"/>
      <c r="K393" s="45"/>
    </row>
    <row r="394" spans="1:11" ht="12.75">
      <c r="A394" s="44"/>
      <c r="B394" s="11"/>
      <c r="C394" s="77"/>
      <c r="D394" s="77"/>
      <c r="E394" s="53">
        <v>0</v>
      </c>
      <c r="F394" s="53">
        <v>0</v>
      </c>
      <c r="G394" s="78">
        <v>0</v>
      </c>
      <c r="H394" s="45"/>
      <c r="I394" s="45"/>
      <c r="J394" s="111"/>
      <c r="K394" s="45"/>
    </row>
    <row r="395" spans="1:11" ht="158.25">
      <c r="A395" s="44" t="s">
        <v>435</v>
      </c>
      <c r="B395" s="11" t="s">
        <v>436</v>
      </c>
      <c r="C395" s="77" t="s">
        <v>668</v>
      </c>
      <c r="D395" s="77" t="s">
        <v>859</v>
      </c>
      <c r="E395" s="53">
        <v>2097.04</v>
      </c>
      <c r="F395" s="53">
        <v>315</v>
      </c>
      <c r="G395" s="78">
        <v>315</v>
      </c>
      <c r="H395" s="45"/>
      <c r="I395" s="45"/>
      <c r="J395" s="111"/>
      <c r="K395" s="45" t="s">
        <v>226</v>
      </c>
    </row>
    <row r="396" spans="1:11" ht="12.75">
      <c r="A396" s="44"/>
      <c r="B396" s="11"/>
      <c r="C396" s="77"/>
      <c r="D396" s="77"/>
      <c r="E396" s="53">
        <v>2097.04</v>
      </c>
      <c r="F396" s="53">
        <v>315</v>
      </c>
      <c r="G396" s="78">
        <v>315</v>
      </c>
      <c r="H396" s="45"/>
      <c r="I396" s="45"/>
      <c r="J396" s="111"/>
      <c r="K396" s="45"/>
    </row>
    <row r="397" spans="1:11" ht="12.75">
      <c r="A397" s="44"/>
      <c r="B397" s="11"/>
      <c r="C397" s="77"/>
      <c r="D397" s="77"/>
      <c r="E397" s="53">
        <v>0</v>
      </c>
      <c r="F397" s="53">
        <v>0</v>
      </c>
      <c r="G397" s="78">
        <v>0</v>
      </c>
      <c r="H397" s="45"/>
      <c r="I397" s="45"/>
      <c r="J397" s="111"/>
      <c r="K397" s="45"/>
    </row>
    <row r="398" spans="1:11" ht="12.75">
      <c r="A398" s="44"/>
      <c r="B398" s="11"/>
      <c r="C398" s="77"/>
      <c r="D398" s="77"/>
      <c r="E398" s="53">
        <v>0</v>
      </c>
      <c r="F398" s="53">
        <v>0</v>
      </c>
      <c r="G398" s="78">
        <v>0</v>
      </c>
      <c r="H398" s="45"/>
      <c r="I398" s="45"/>
      <c r="J398" s="111"/>
      <c r="K398" s="45"/>
    </row>
    <row r="399" spans="1:11" ht="116.25" customHeight="1">
      <c r="A399" s="44" t="s">
        <v>437</v>
      </c>
      <c r="B399" s="11" t="s">
        <v>438</v>
      </c>
      <c r="C399" s="77" t="s">
        <v>814</v>
      </c>
      <c r="D399" s="77" t="s">
        <v>678</v>
      </c>
      <c r="E399" s="53">
        <v>1550</v>
      </c>
      <c r="F399" s="53">
        <v>380</v>
      </c>
      <c r="G399" s="78">
        <v>380</v>
      </c>
      <c r="H399" s="45"/>
      <c r="I399" s="45"/>
      <c r="J399" s="111"/>
      <c r="K399" s="45" t="s">
        <v>226</v>
      </c>
    </row>
    <row r="400" spans="1:11" ht="12.75">
      <c r="A400" s="44"/>
      <c r="B400" s="11"/>
      <c r="C400" s="77"/>
      <c r="D400" s="77"/>
      <c r="E400" s="53">
        <v>1550</v>
      </c>
      <c r="F400" s="53">
        <v>380</v>
      </c>
      <c r="G400" s="78">
        <v>380</v>
      </c>
      <c r="H400" s="45"/>
      <c r="I400" s="45"/>
      <c r="J400" s="111"/>
      <c r="K400" s="45"/>
    </row>
    <row r="401" spans="1:11" ht="12.75">
      <c r="A401" s="44"/>
      <c r="B401" s="11"/>
      <c r="C401" s="77"/>
      <c r="D401" s="77"/>
      <c r="E401" s="53">
        <v>0</v>
      </c>
      <c r="F401" s="53">
        <v>0</v>
      </c>
      <c r="G401" s="78">
        <v>0</v>
      </c>
      <c r="H401" s="45"/>
      <c r="I401" s="45"/>
      <c r="J401" s="111"/>
      <c r="K401" s="45"/>
    </row>
    <row r="402" spans="1:11" ht="12.75">
      <c r="A402" s="44"/>
      <c r="B402" s="11"/>
      <c r="C402" s="77"/>
      <c r="D402" s="77"/>
      <c r="E402" s="53">
        <v>0</v>
      </c>
      <c r="F402" s="53">
        <v>0</v>
      </c>
      <c r="G402" s="78">
        <v>0</v>
      </c>
      <c r="H402" s="45"/>
      <c r="I402" s="45"/>
      <c r="J402" s="111"/>
      <c r="K402" s="45"/>
    </row>
    <row r="403" spans="1:11" ht="211.5" customHeight="1">
      <c r="A403" s="44" t="s">
        <v>439</v>
      </c>
      <c r="B403" s="11" t="s">
        <v>888</v>
      </c>
      <c r="C403" s="77" t="s">
        <v>672</v>
      </c>
      <c r="D403" s="77" t="s">
        <v>874</v>
      </c>
      <c r="E403" s="53">
        <v>3900</v>
      </c>
      <c r="F403" s="53">
        <v>900</v>
      </c>
      <c r="G403" s="78">
        <v>900</v>
      </c>
      <c r="H403" s="45"/>
      <c r="I403" s="45"/>
      <c r="J403" s="111"/>
      <c r="K403" s="45" t="s">
        <v>226</v>
      </c>
    </row>
    <row r="404" spans="1:11" ht="12.75">
      <c r="A404" s="44"/>
      <c r="B404" s="11"/>
      <c r="C404" s="77"/>
      <c r="D404" s="77"/>
      <c r="E404" s="53">
        <v>3900</v>
      </c>
      <c r="F404" s="53">
        <v>900</v>
      </c>
      <c r="G404" s="78">
        <v>900</v>
      </c>
      <c r="H404" s="45"/>
      <c r="I404" s="45"/>
      <c r="J404" s="111"/>
      <c r="K404" s="45"/>
    </row>
    <row r="405" spans="1:11" ht="12.75">
      <c r="A405" s="44"/>
      <c r="B405" s="11"/>
      <c r="C405" s="77"/>
      <c r="D405" s="77"/>
      <c r="E405" s="53">
        <v>0</v>
      </c>
      <c r="F405" s="53">
        <v>0</v>
      </c>
      <c r="G405" s="78">
        <v>0</v>
      </c>
      <c r="H405" s="45"/>
      <c r="I405" s="45"/>
      <c r="J405" s="111"/>
      <c r="K405" s="45"/>
    </row>
    <row r="406" spans="1:11" ht="12.75">
      <c r="A406" s="44"/>
      <c r="B406" s="11"/>
      <c r="C406" s="77"/>
      <c r="D406" s="77"/>
      <c r="E406" s="53">
        <v>0</v>
      </c>
      <c r="F406" s="53">
        <v>0</v>
      </c>
      <c r="G406" s="78">
        <v>0</v>
      </c>
      <c r="H406" s="45"/>
      <c r="I406" s="45"/>
      <c r="J406" s="111"/>
      <c r="K406" s="45"/>
    </row>
    <row r="407" spans="1:11" ht="188.25" customHeight="1">
      <c r="A407" s="44" t="s">
        <v>889</v>
      </c>
      <c r="B407" s="11" t="s">
        <v>890</v>
      </c>
      <c r="C407" s="77" t="s">
        <v>778</v>
      </c>
      <c r="D407" s="77" t="s">
        <v>891</v>
      </c>
      <c r="E407" s="53">
        <v>3500</v>
      </c>
      <c r="F407" s="53">
        <v>500</v>
      </c>
      <c r="G407" s="78">
        <v>0</v>
      </c>
      <c r="H407" s="45"/>
      <c r="I407" s="45"/>
      <c r="J407" s="111"/>
      <c r="K407" s="86" t="str">
        <f>CONCATENATE("Выполнение ",ROUND(G407/F407*100,1)," %")</f>
        <v>Выполнение 0 %</v>
      </c>
    </row>
    <row r="408" spans="1:11" ht="12.75">
      <c r="A408" s="44"/>
      <c r="B408" s="11"/>
      <c r="C408" s="77"/>
      <c r="D408" s="77"/>
      <c r="E408" s="53">
        <v>3500</v>
      </c>
      <c r="F408" s="53">
        <v>500</v>
      </c>
      <c r="G408" s="78">
        <v>0</v>
      </c>
      <c r="H408" s="45"/>
      <c r="I408" s="45"/>
      <c r="J408" s="111"/>
      <c r="K408" s="45"/>
    </row>
    <row r="409" spans="1:11" ht="12.75">
      <c r="A409" s="44"/>
      <c r="B409" s="11"/>
      <c r="C409" s="77"/>
      <c r="D409" s="77"/>
      <c r="E409" s="53">
        <v>0</v>
      </c>
      <c r="F409" s="53">
        <v>0</v>
      </c>
      <c r="G409" s="78">
        <v>0</v>
      </c>
      <c r="H409" s="45"/>
      <c r="I409" s="45"/>
      <c r="J409" s="111"/>
      <c r="K409" s="45"/>
    </row>
    <row r="410" spans="1:11" ht="12.75">
      <c r="A410" s="44"/>
      <c r="B410" s="11"/>
      <c r="C410" s="77"/>
      <c r="D410" s="77"/>
      <c r="E410" s="53">
        <v>0</v>
      </c>
      <c r="F410" s="53">
        <v>0</v>
      </c>
      <c r="G410" s="78">
        <v>0</v>
      </c>
      <c r="H410" s="45"/>
      <c r="I410" s="45"/>
      <c r="J410" s="111"/>
      <c r="K410" s="45"/>
    </row>
    <row r="411" spans="1:11" ht="205.5" customHeight="1">
      <c r="A411" s="44" t="s">
        <v>892</v>
      </c>
      <c r="B411" s="11" t="s">
        <v>893</v>
      </c>
      <c r="C411" s="77" t="s">
        <v>778</v>
      </c>
      <c r="D411" s="77" t="s">
        <v>874</v>
      </c>
      <c r="E411" s="53">
        <v>4100</v>
      </c>
      <c r="F411" s="53">
        <v>2520</v>
      </c>
      <c r="G411" s="78">
        <v>2420</v>
      </c>
      <c r="H411" s="45"/>
      <c r="I411" s="45"/>
      <c r="J411" s="111"/>
      <c r="K411" s="45" t="s">
        <v>376</v>
      </c>
    </row>
    <row r="412" spans="1:11" ht="12.75">
      <c r="A412" s="36"/>
      <c r="B412" s="11"/>
      <c r="C412" s="77"/>
      <c r="D412" s="77"/>
      <c r="E412" s="53">
        <v>4100</v>
      </c>
      <c r="F412" s="53">
        <v>2520</v>
      </c>
      <c r="G412" s="78">
        <v>2420</v>
      </c>
      <c r="H412" s="45"/>
      <c r="I412" s="45"/>
      <c r="J412" s="111"/>
      <c r="K412" s="123"/>
    </row>
    <row r="413" spans="1:11" ht="12.75">
      <c r="A413" s="36"/>
      <c r="B413" s="11"/>
      <c r="C413" s="77"/>
      <c r="D413" s="77"/>
      <c r="E413" s="53">
        <v>0</v>
      </c>
      <c r="F413" s="53">
        <v>0</v>
      </c>
      <c r="G413" s="78">
        <v>0</v>
      </c>
      <c r="H413" s="45"/>
      <c r="I413" s="45"/>
      <c r="J413" s="111"/>
      <c r="K413" s="123"/>
    </row>
    <row r="414" spans="1:11" ht="12.75">
      <c r="A414" s="36"/>
      <c r="B414" s="11"/>
      <c r="C414" s="77"/>
      <c r="D414" s="77"/>
      <c r="E414" s="53">
        <v>0</v>
      </c>
      <c r="F414" s="53">
        <v>0</v>
      </c>
      <c r="G414" s="78">
        <v>0</v>
      </c>
      <c r="H414" s="45"/>
      <c r="I414" s="45"/>
      <c r="J414" s="111"/>
      <c r="K414" s="123"/>
    </row>
    <row r="415" spans="1:11" ht="176.25" customHeight="1">
      <c r="A415" s="44" t="s">
        <v>894</v>
      </c>
      <c r="B415" s="11" t="s">
        <v>895</v>
      </c>
      <c r="C415" s="77" t="s">
        <v>672</v>
      </c>
      <c r="D415" s="77" t="s">
        <v>874</v>
      </c>
      <c r="E415" s="53">
        <v>4800</v>
      </c>
      <c r="F415" s="53">
        <v>2500</v>
      </c>
      <c r="G415" s="78">
        <v>2500</v>
      </c>
      <c r="H415" s="45"/>
      <c r="I415" s="45"/>
      <c r="J415" s="111"/>
      <c r="K415" s="45" t="s">
        <v>226</v>
      </c>
    </row>
    <row r="416" spans="1:11" ht="12.75">
      <c r="A416" s="44"/>
      <c r="B416" s="11"/>
      <c r="C416" s="77"/>
      <c r="D416" s="77"/>
      <c r="E416" s="53">
        <v>4800</v>
      </c>
      <c r="F416" s="53">
        <v>2500</v>
      </c>
      <c r="G416" s="78">
        <v>2500</v>
      </c>
      <c r="H416" s="45"/>
      <c r="I416" s="45"/>
      <c r="J416" s="111"/>
      <c r="K416" s="45"/>
    </row>
    <row r="417" spans="1:11" ht="12.75">
      <c r="A417" s="44"/>
      <c r="B417" s="11"/>
      <c r="C417" s="77"/>
      <c r="D417" s="77"/>
      <c r="E417" s="53">
        <v>0</v>
      </c>
      <c r="F417" s="53">
        <v>0</v>
      </c>
      <c r="G417" s="78">
        <v>0</v>
      </c>
      <c r="H417" s="45"/>
      <c r="I417" s="45"/>
      <c r="J417" s="111"/>
      <c r="K417" s="45"/>
    </row>
    <row r="418" spans="1:11" ht="12.75">
      <c r="A418" s="44"/>
      <c r="B418" s="11"/>
      <c r="C418" s="77"/>
      <c r="D418" s="77"/>
      <c r="E418" s="53">
        <v>0</v>
      </c>
      <c r="F418" s="53">
        <v>0</v>
      </c>
      <c r="G418" s="78">
        <v>0</v>
      </c>
      <c r="H418" s="45"/>
      <c r="I418" s="45"/>
      <c r="J418" s="111"/>
      <c r="K418" s="45"/>
    </row>
    <row r="419" spans="1:11" ht="269.25" customHeight="1">
      <c r="A419" s="44" t="s">
        <v>896</v>
      </c>
      <c r="B419" s="11" t="s">
        <v>897</v>
      </c>
      <c r="C419" s="77" t="s">
        <v>778</v>
      </c>
      <c r="D419" s="77" t="s">
        <v>898</v>
      </c>
      <c r="E419" s="53">
        <v>4000</v>
      </c>
      <c r="F419" s="53">
        <v>2000</v>
      </c>
      <c r="G419" s="78">
        <v>2000</v>
      </c>
      <c r="H419" s="45"/>
      <c r="I419" s="45"/>
      <c r="J419" s="111"/>
      <c r="K419" s="45" t="s">
        <v>226</v>
      </c>
    </row>
    <row r="420" spans="1:11" ht="12.75">
      <c r="A420" s="44"/>
      <c r="B420" s="11"/>
      <c r="C420" s="77"/>
      <c r="D420" s="77"/>
      <c r="E420" s="53">
        <v>4000</v>
      </c>
      <c r="F420" s="53">
        <v>2000</v>
      </c>
      <c r="G420" s="78">
        <v>2000</v>
      </c>
      <c r="H420" s="45"/>
      <c r="I420" s="45"/>
      <c r="J420" s="111"/>
      <c r="K420" s="45"/>
    </row>
    <row r="421" spans="1:11" ht="12.75">
      <c r="A421" s="44"/>
      <c r="B421" s="11"/>
      <c r="C421" s="77"/>
      <c r="D421" s="77"/>
      <c r="E421" s="53">
        <v>0</v>
      </c>
      <c r="F421" s="53">
        <v>0</v>
      </c>
      <c r="G421" s="78">
        <v>0</v>
      </c>
      <c r="H421" s="45"/>
      <c r="I421" s="45"/>
      <c r="J421" s="111"/>
      <c r="K421" s="45"/>
    </row>
    <row r="422" spans="1:11" ht="12.75">
      <c r="A422" s="44"/>
      <c r="B422" s="11"/>
      <c r="C422" s="77"/>
      <c r="D422" s="77"/>
      <c r="E422" s="53">
        <v>0</v>
      </c>
      <c r="F422" s="53">
        <v>0</v>
      </c>
      <c r="G422" s="78">
        <v>0</v>
      </c>
      <c r="H422" s="45"/>
      <c r="I422" s="45"/>
      <c r="J422" s="111"/>
      <c r="K422" s="45"/>
    </row>
    <row r="423" spans="1:11" ht="147.75" customHeight="1">
      <c r="A423" s="44" t="s">
        <v>899</v>
      </c>
      <c r="B423" s="11" t="s">
        <v>295</v>
      </c>
      <c r="C423" s="77" t="s">
        <v>672</v>
      </c>
      <c r="D423" s="77" t="s">
        <v>874</v>
      </c>
      <c r="E423" s="53">
        <v>1330</v>
      </c>
      <c r="F423" s="53">
        <v>800</v>
      </c>
      <c r="G423" s="78">
        <v>800</v>
      </c>
      <c r="H423" s="45"/>
      <c r="I423" s="45"/>
      <c r="J423" s="111"/>
      <c r="K423" s="45" t="s">
        <v>226</v>
      </c>
    </row>
    <row r="424" spans="1:11" ht="12.75">
      <c r="A424" s="44"/>
      <c r="B424" s="11"/>
      <c r="C424" s="77"/>
      <c r="D424" s="77"/>
      <c r="E424" s="53">
        <v>1330</v>
      </c>
      <c r="F424" s="53">
        <v>800</v>
      </c>
      <c r="G424" s="78">
        <v>800</v>
      </c>
      <c r="H424" s="45"/>
      <c r="I424" s="45"/>
      <c r="J424" s="111"/>
      <c r="K424" s="45"/>
    </row>
    <row r="425" spans="1:11" ht="12.75">
      <c r="A425" s="44"/>
      <c r="B425" s="11"/>
      <c r="C425" s="77"/>
      <c r="D425" s="77"/>
      <c r="E425" s="53">
        <v>0</v>
      </c>
      <c r="F425" s="53">
        <v>0</v>
      </c>
      <c r="G425" s="78">
        <v>0</v>
      </c>
      <c r="H425" s="45"/>
      <c r="I425" s="45"/>
      <c r="J425" s="111"/>
      <c r="K425" s="45"/>
    </row>
    <row r="426" spans="1:11" ht="12.75">
      <c r="A426" s="44"/>
      <c r="B426" s="11"/>
      <c r="C426" s="77"/>
      <c r="D426" s="77"/>
      <c r="E426" s="53">
        <v>0</v>
      </c>
      <c r="F426" s="53">
        <v>0</v>
      </c>
      <c r="G426" s="78">
        <v>0</v>
      </c>
      <c r="H426" s="45"/>
      <c r="I426" s="45"/>
      <c r="J426" s="111"/>
      <c r="K426" s="45"/>
    </row>
    <row r="427" spans="1:11" ht="180.75" customHeight="1">
      <c r="A427" s="44" t="s">
        <v>900</v>
      </c>
      <c r="B427" s="11" t="s">
        <v>502</v>
      </c>
      <c r="C427" s="77" t="s">
        <v>672</v>
      </c>
      <c r="D427" s="77" t="s">
        <v>821</v>
      </c>
      <c r="E427" s="53">
        <v>5000</v>
      </c>
      <c r="F427" s="53">
        <v>5000</v>
      </c>
      <c r="G427" s="78">
        <v>2550</v>
      </c>
      <c r="H427" s="45"/>
      <c r="I427" s="45"/>
      <c r="J427" s="111"/>
      <c r="K427" s="45" t="s">
        <v>226</v>
      </c>
    </row>
    <row r="428" spans="1:11" ht="12.75">
      <c r="A428" s="44"/>
      <c r="B428" s="11"/>
      <c r="C428" s="77"/>
      <c r="D428" s="77"/>
      <c r="E428" s="53">
        <v>5000</v>
      </c>
      <c r="F428" s="53">
        <v>5000</v>
      </c>
      <c r="G428" s="78">
        <v>2550</v>
      </c>
      <c r="H428" s="45"/>
      <c r="I428" s="45"/>
      <c r="J428" s="111"/>
      <c r="K428" s="45"/>
    </row>
    <row r="429" spans="1:11" ht="12.75">
      <c r="A429" s="44"/>
      <c r="B429" s="11"/>
      <c r="C429" s="77"/>
      <c r="D429" s="77"/>
      <c r="E429" s="53">
        <v>0</v>
      </c>
      <c r="F429" s="53">
        <v>0</v>
      </c>
      <c r="G429" s="78">
        <v>0</v>
      </c>
      <c r="H429" s="45"/>
      <c r="I429" s="45"/>
      <c r="J429" s="111"/>
      <c r="K429" s="45"/>
    </row>
    <row r="430" spans="1:11" ht="12.75">
      <c r="A430" s="44"/>
      <c r="B430" s="11"/>
      <c r="C430" s="77"/>
      <c r="D430" s="77"/>
      <c r="E430" s="53">
        <v>0</v>
      </c>
      <c r="F430" s="53">
        <v>0</v>
      </c>
      <c r="G430" s="78">
        <v>0</v>
      </c>
      <c r="H430" s="45"/>
      <c r="I430" s="45"/>
      <c r="J430" s="111"/>
      <c r="K430" s="45"/>
    </row>
    <row r="431" spans="1:11" ht="200.25" customHeight="1">
      <c r="A431" s="44" t="s">
        <v>503</v>
      </c>
      <c r="B431" s="11" t="s">
        <v>504</v>
      </c>
      <c r="C431" s="77" t="s">
        <v>778</v>
      </c>
      <c r="D431" s="77" t="s">
        <v>792</v>
      </c>
      <c r="E431" s="53">
        <v>3200</v>
      </c>
      <c r="F431" s="53">
        <v>1700</v>
      </c>
      <c r="G431" s="78">
        <v>1700</v>
      </c>
      <c r="H431" s="45"/>
      <c r="I431" s="45"/>
      <c r="J431" s="111"/>
      <c r="K431" s="45" t="s">
        <v>226</v>
      </c>
    </row>
    <row r="432" spans="1:11" ht="12.75">
      <c r="A432" s="44"/>
      <c r="B432" s="11"/>
      <c r="C432" s="77"/>
      <c r="D432" s="77"/>
      <c r="E432" s="53">
        <v>3200</v>
      </c>
      <c r="F432" s="53">
        <v>1700</v>
      </c>
      <c r="G432" s="78">
        <v>1700</v>
      </c>
      <c r="H432" s="45"/>
      <c r="I432" s="45"/>
      <c r="J432" s="111"/>
      <c r="K432" s="45"/>
    </row>
    <row r="433" spans="1:11" ht="12.75">
      <c r="A433" s="44"/>
      <c r="B433" s="11"/>
      <c r="C433" s="77"/>
      <c r="D433" s="77"/>
      <c r="E433" s="53">
        <v>0</v>
      </c>
      <c r="F433" s="53">
        <v>0</v>
      </c>
      <c r="G433" s="78">
        <v>0</v>
      </c>
      <c r="H433" s="45"/>
      <c r="I433" s="45"/>
      <c r="J433" s="111"/>
      <c r="K433" s="45"/>
    </row>
    <row r="434" spans="1:11" ht="12.75">
      <c r="A434" s="44"/>
      <c r="B434" s="11"/>
      <c r="C434" s="77"/>
      <c r="D434" s="77"/>
      <c r="E434" s="53">
        <v>0</v>
      </c>
      <c r="F434" s="53">
        <v>0</v>
      </c>
      <c r="G434" s="78">
        <v>0</v>
      </c>
      <c r="H434" s="45"/>
      <c r="I434" s="45"/>
      <c r="J434" s="111"/>
      <c r="K434" s="45"/>
    </row>
    <row r="435" spans="1:11" ht="186.75" customHeight="1">
      <c r="A435" s="44" t="s">
        <v>505</v>
      </c>
      <c r="B435" s="11" t="s">
        <v>506</v>
      </c>
      <c r="C435" s="77" t="s">
        <v>788</v>
      </c>
      <c r="D435" s="77" t="s">
        <v>821</v>
      </c>
      <c r="E435" s="53">
        <v>9550</v>
      </c>
      <c r="F435" s="53">
        <v>1500</v>
      </c>
      <c r="G435" s="78">
        <v>1000</v>
      </c>
      <c r="H435" s="45"/>
      <c r="I435" s="45"/>
      <c r="J435" s="111"/>
      <c r="K435" s="86" t="str">
        <f>CONCATENATE("Выполнение ",ROUND(G435/F435*100,1)," %")</f>
        <v>Выполнение 66,7 %</v>
      </c>
    </row>
    <row r="436" spans="1:11" ht="12.75">
      <c r="A436" s="44"/>
      <c r="B436" s="11"/>
      <c r="C436" s="77"/>
      <c r="D436" s="77"/>
      <c r="E436" s="53">
        <v>9550</v>
      </c>
      <c r="F436" s="53">
        <v>1500</v>
      </c>
      <c r="G436" s="78">
        <v>1000</v>
      </c>
      <c r="H436" s="45"/>
      <c r="I436" s="45"/>
      <c r="J436" s="111"/>
      <c r="K436" s="45"/>
    </row>
    <row r="437" spans="1:11" ht="12.75">
      <c r="A437" s="44"/>
      <c r="B437" s="11"/>
      <c r="C437" s="77"/>
      <c r="D437" s="77"/>
      <c r="E437" s="53">
        <v>0</v>
      </c>
      <c r="F437" s="53">
        <v>0</v>
      </c>
      <c r="G437" s="78">
        <v>0</v>
      </c>
      <c r="H437" s="45"/>
      <c r="I437" s="45"/>
      <c r="J437" s="111"/>
      <c r="K437" s="45"/>
    </row>
    <row r="438" spans="1:11" ht="12.75">
      <c r="A438" s="44"/>
      <c r="B438" s="11"/>
      <c r="C438" s="77"/>
      <c r="D438" s="77"/>
      <c r="E438" s="53">
        <v>0</v>
      </c>
      <c r="F438" s="53">
        <v>0</v>
      </c>
      <c r="G438" s="78">
        <v>0</v>
      </c>
      <c r="H438" s="45"/>
      <c r="I438" s="45"/>
      <c r="J438" s="111"/>
      <c r="K438" s="45"/>
    </row>
    <row r="439" spans="1:11" ht="172.5" customHeight="1">
      <c r="A439" s="44" t="s">
        <v>296</v>
      </c>
      <c r="B439" s="11" t="s">
        <v>297</v>
      </c>
      <c r="C439" s="77">
        <v>2008</v>
      </c>
      <c r="D439" s="77" t="s">
        <v>230</v>
      </c>
      <c r="E439" s="53">
        <v>600</v>
      </c>
      <c r="F439" s="53">
        <v>600</v>
      </c>
      <c r="G439" s="78">
        <v>600</v>
      </c>
      <c r="H439" s="45"/>
      <c r="I439" s="45"/>
      <c r="J439" s="111"/>
      <c r="K439" s="45" t="s">
        <v>226</v>
      </c>
    </row>
    <row r="440" spans="1:11" ht="12.75">
      <c r="A440" s="44"/>
      <c r="B440" s="11"/>
      <c r="C440" s="77"/>
      <c r="D440" s="77"/>
      <c r="E440" s="53">
        <v>600</v>
      </c>
      <c r="F440" s="53">
        <v>600</v>
      </c>
      <c r="G440" s="78">
        <v>600</v>
      </c>
      <c r="H440" s="45"/>
      <c r="I440" s="45"/>
      <c r="J440" s="111"/>
      <c r="K440" s="45"/>
    </row>
    <row r="441" spans="1:11" ht="12.75">
      <c r="A441" s="44"/>
      <c r="B441" s="11"/>
      <c r="C441" s="77"/>
      <c r="D441" s="77"/>
      <c r="E441" s="53">
        <v>0</v>
      </c>
      <c r="F441" s="53">
        <v>0</v>
      </c>
      <c r="G441" s="78">
        <v>0</v>
      </c>
      <c r="H441" s="45"/>
      <c r="I441" s="45"/>
      <c r="J441" s="111"/>
      <c r="K441" s="45"/>
    </row>
    <row r="442" spans="1:11" ht="12.75">
      <c r="A442" s="44"/>
      <c r="B442" s="11"/>
      <c r="C442" s="77"/>
      <c r="D442" s="77"/>
      <c r="E442" s="53">
        <v>0</v>
      </c>
      <c r="F442" s="53">
        <v>0</v>
      </c>
      <c r="G442" s="78">
        <v>0</v>
      </c>
      <c r="H442" s="45"/>
      <c r="I442" s="45"/>
      <c r="J442" s="111"/>
      <c r="K442" s="45"/>
    </row>
    <row r="443" spans="1:11" ht="252" customHeight="1">
      <c r="A443" s="44" t="s">
        <v>298</v>
      </c>
      <c r="B443" s="11" t="s">
        <v>299</v>
      </c>
      <c r="C443" s="77">
        <v>2008</v>
      </c>
      <c r="D443" s="77" t="s">
        <v>230</v>
      </c>
      <c r="E443" s="53">
        <v>400</v>
      </c>
      <c r="F443" s="53">
        <v>400</v>
      </c>
      <c r="G443" s="78">
        <v>400</v>
      </c>
      <c r="H443" s="45"/>
      <c r="I443" s="45"/>
      <c r="J443" s="111"/>
      <c r="K443" s="45" t="s">
        <v>226</v>
      </c>
    </row>
    <row r="444" spans="1:11" ht="12.75">
      <c r="A444" s="44"/>
      <c r="B444" s="11"/>
      <c r="C444" s="77"/>
      <c r="D444" s="77"/>
      <c r="E444" s="53">
        <v>400</v>
      </c>
      <c r="F444" s="53">
        <v>400</v>
      </c>
      <c r="G444" s="78">
        <v>400</v>
      </c>
      <c r="H444" s="45"/>
      <c r="I444" s="45"/>
      <c r="J444" s="111"/>
      <c r="K444" s="45"/>
    </row>
    <row r="445" spans="1:11" ht="12.75">
      <c r="A445" s="44"/>
      <c r="B445" s="11"/>
      <c r="C445" s="77"/>
      <c r="D445" s="77"/>
      <c r="E445" s="53">
        <v>0</v>
      </c>
      <c r="F445" s="53">
        <v>0</v>
      </c>
      <c r="G445" s="78">
        <v>0</v>
      </c>
      <c r="H445" s="45"/>
      <c r="I445" s="45"/>
      <c r="J445" s="111"/>
      <c r="K445" s="45"/>
    </row>
    <row r="446" spans="1:11" ht="12.75">
      <c r="A446" s="44"/>
      <c r="B446" s="11"/>
      <c r="C446" s="77"/>
      <c r="D446" s="77"/>
      <c r="E446" s="53">
        <v>0</v>
      </c>
      <c r="F446" s="53">
        <v>0</v>
      </c>
      <c r="G446" s="78">
        <v>0</v>
      </c>
      <c r="H446" s="45"/>
      <c r="I446" s="45"/>
      <c r="J446" s="111"/>
      <c r="K446" s="45"/>
    </row>
    <row r="447" spans="1:11" ht="127.5" customHeight="1">
      <c r="A447" s="44" t="s">
        <v>300</v>
      </c>
      <c r="B447" s="11" t="s">
        <v>301</v>
      </c>
      <c r="C447" s="77" t="s">
        <v>843</v>
      </c>
      <c r="D447" s="77" t="s">
        <v>230</v>
      </c>
      <c r="E447" s="64">
        <v>3900</v>
      </c>
      <c r="F447" s="64">
        <v>975</v>
      </c>
      <c r="G447" s="64">
        <v>975</v>
      </c>
      <c r="H447" s="45"/>
      <c r="I447" s="45"/>
      <c r="J447" s="111"/>
      <c r="K447" s="45" t="s">
        <v>226</v>
      </c>
    </row>
    <row r="448" spans="1:11" ht="12.75">
      <c r="A448" s="44"/>
      <c r="B448" s="11"/>
      <c r="C448" s="77"/>
      <c r="D448" s="77"/>
      <c r="E448" s="64">
        <v>3900</v>
      </c>
      <c r="F448" s="64">
        <v>975</v>
      </c>
      <c r="G448" s="64">
        <v>975</v>
      </c>
      <c r="H448" s="45"/>
      <c r="I448" s="45"/>
      <c r="J448" s="111"/>
      <c r="K448" s="45"/>
    </row>
    <row r="449" spans="1:11" ht="12.75">
      <c r="A449" s="44"/>
      <c r="B449" s="11"/>
      <c r="C449" s="77"/>
      <c r="D449" s="77"/>
      <c r="E449" s="53">
        <v>0</v>
      </c>
      <c r="F449" s="53">
        <v>0</v>
      </c>
      <c r="G449" s="78">
        <v>0</v>
      </c>
      <c r="H449" s="45"/>
      <c r="I449" s="45"/>
      <c r="J449" s="111"/>
      <c r="K449" s="45"/>
    </row>
    <row r="450" spans="1:11" ht="12.75">
      <c r="A450" s="44"/>
      <c r="B450" s="11"/>
      <c r="C450" s="77"/>
      <c r="D450" s="77"/>
      <c r="E450" s="53">
        <v>0</v>
      </c>
      <c r="F450" s="53">
        <v>0</v>
      </c>
      <c r="G450" s="78">
        <v>0</v>
      </c>
      <c r="H450" s="45"/>
      <c r="I450" s="45"/>
      <c r="J450" s="111"/>
      <c r="K450" s="45"/>
    </row>
    <row r="451" spans="1:11" ht="108.75" customHeight="1">
      <c r="A451" s="44" t="s">
        <v>507</v>
      </c>
      <c r="B451" s="102" t="s">
        <v>508</v>
      </c>
      <c r="C451" s="45"/>
      <c r="D451" s="77"/>
      <c r="E451" s="53">
        <f>E452</f>
        <v>1800</v>
      </c>
      <c r="F451" s="53">
        <f>F452</f>
        <v>400</v>
      </c>
      <c r="G451" s="53">
        <f>G452</f>
        <v>400</v>
      </c>
      <c r="H451" s="45"/>
      <c r="I451" s="45"/>
      <c r="J451" s="111"/>
      <c r="K451" s="86" t="str">
        <f>CONCATENATE("Выполнение ",ROUND(G451/F451*100,1)," %")</f>
        <v>Выполнение 100 %</v>
      </c>
    </row>
    <row r="452" spans="1:11" ht="148.5" customHeight="1">
      <c r="A452" s="44" t="s">
        <v>509</v>
      </c>
      <c r="B452" s="11" t="s">
        <v>725</v>
      </c>
      <c r="C452" s="77" t="s">
        <v>416</v>
      </c>
      <c r="D452" s="77" t="s">
        <v>681</v>
      </c>
      <c r="E452" s="53">
        <v>1800</v>
      </c>
      <c r="F452" s="53">
        <v>400</v>
      </c>
      <c r="G452" s="53">
        <v>400</v>
      </c>
      <c r="H452" s="45"/>
      <c r="I452" s="45"/>
      <c r="J452" s="111"/>
      <c r="K452" s="45" t="s">
        <v>666</v>
      </c>
    </row>
    <row r="453" spans="1:11" ht="12.75">
      <c r="A453" s="44"/>
      <c r="B453" s="11"/>
      <c r="C453" s="77"/>
      <c r="D453" s="77"/>
      <c r="E453" s="53">
        <v>1800</v>
      </c>
      <c r="F453" s="53">
        <v>400</v>
      </c>
      <c r="G453" s="53">
        <v>400</v>
      </c>
      <c r="H453" s="45"/>
      <c r="I453" s="45"/>
      <c r="J453" s="111"/>
      <c r="K453" s="45"/>
    </row>
    <row r="454" spans="1:11" ht="12.75">
      <c r="A454" s="44"/>
      <c r="B454" s="11"/>
      <c r="C454" s="77"/>
      <c r="D454" s="77"/>
      <c r="E454" s="53">
        <v>0</v>
      </c>
      <c r="F454" s="53">
        <v>0</v>
      </c>
      <c r="G454" s="53">
        <v>0</v>
      </c>
      <c r="H454" s="45"/>
      <c r="I454" s="45"/>
      <c r="J454" s="111"/>
      <c r="K454" s="45"/>
    </row>
    <row r="455" spans="1:11" ht="12.75">
      <c r="A455" s="44"/>
      <c r="B455" s="11"/>
      <c r="C455" s="77"/>
      <c r="D455" s="77"/>
      <c r="E455" s="53">
        <v>0</v>
      </c>
      <c r="F455" s="53">
        <v>0</v>
      </c>
      <c r="G455" s="53">
        <v>0</v>
      </c>
      <c r="H455" s="45"/>
      <c r="I455" s="45"/>
      <c r="J455" s="111"/>
      <c r="K455" s="45"/>
    </row>
    <row r="456" spans="1:11" ht="95.25" customHeight="1">
      <c r="A456" s="44" t="s">
        <v>726</v>
      </c>
      <c r="B456" s="102" t="s">
        <v>727</v>
      </c>
      <c r="C456" s="45"/>
      <c r="D456" s="77"/>
      <c r="E456" s="53">
        <f>E457+E461+E465+E469</f>
        <v>22239</v>
      </c>
      <c r="F456" s="53">
        <f>F457+F461+F465+F469</f>
        <v>7029</v>
      </c>
      <c r="G456" s="53">
        <f>G457+G461+G465+G469</f>
        <v>5764</v>
      </c>
      <c r="H456" s="45"/>
      <c r="I456" s="45"/>
      <c r="J456" s="111"/>
      <c r="K456" s="86" t="str">
        <f>CONCATENATE("Выполнение ",ROUND(G456/F456*100,1)," %")</f>
        <v>Выполнение 82 %</v>
      </c>
    </row>
    <row r="457" spans="1:11" ht="114" customHeight="1">
      <c r="A457" s="44" t="s">
        <v>728</v>
      </c>
      <c r="B457" s="11" t="s">
        <v>729</v>
      </c>
      <c r="C457" s="77" t="s">
        <v>814</v>
      </c>
      <c r="D457" s="77" t="s">
        <v>678</v>
      </c>
      <c r="E457" s="53">
        <v>1250</v>
      </c>
      <c r="F457" s="53">
        <v>1040</v>
      </c>
      <c r="G457" s="78">
        <v>0</v>
      </c>
      <c r="H457" s="45"/>
      <c r="I457" s="45"/>
      <c r="J457" s="111"/>
      <c r="K457" s="86" t="str">
        <f>CONCATENATE("Выполнение ",ROUND(G457/F457*100,1)," %")</f>
        <v>Выполнение 0 %</v>
      </c>
    </row>
    <row r="458" spans="1:11" ht="12.75">
      <c r="A458" s="44"/>
      <c r="B458" s="11"/>
      <c r="C458" s="77"/>
      <c r="D458" s="77"/>
      <c r="E458" s="53">
        <v>1250</v>
      </c>
      <c r="F458" s="53">
        <v>1040</v>
      </c>
      <c r="G458" s="78">
        <v>0</v>
      </c>
      <c r="H458" s="45"/>
      <c r="I458" s="45"/>
      <c r="J458" s="111"/>
      <c r="K458" s="45"/>
    </row>
    <row r="459" spans="1:11" ht="12.75">
      <c r="A459" s="44"/>
      <c r="B459" s="11"/>
      <c r="C459" s="77"/>
      <c r="D459" s="77"/>
      <c r="E459" s="53">
        <v>0</v>
      </c>
      <c r="F459" s="53">
        <v>0</v>
      </c>
      <c r="G459" s="78">
        <v>0</v>
      </c>
      <c r="H459" s="45"/>
      <c r="I459" s="45"/>
      <c r="J459" s="111"/>
      <c r="K459" s="45"/>
    </row>
    <row r="460" spans="1:11" ht="12.75">
      <c r="A460" s="44"/>
      <c r="B460" s="11"/>
      <c r="C460" s="77"/>
      <c r="D460" s="77"/>
      <c r="E460" s="53">
        <v>0</v>
      </c>
      <c r="F460" s="53">
        <v>0</v>
      </c>
      <c r="G460" s="78">
        <v>0</v>
      </c>
      <c r="H460" s="45"/>
      <c r="I460" s="45"/>
      <c r="J460" s="111"/>
      <c r="K460" s="45"/>
    </row>
    <row r="461" spans="1:11" ht="162" customHeight="1">
      <c r="A461" s="44" t="s">
        <v>730</v>
      </c>
      <c r="B461" s="11" t="s">
        <v>731</v>
      </c>
      <c r="C461" s="77" t="s">
        <v>778</v>
      </c>
      <c r="D461" s="77" t="s">
        <v>732</v>
      </c>
      <c r="E461" s="53">
        <v>18490</v>
      </c>
      <c r="F461" s="53">
        <v>3490</v>
      </c>
      <c r="G461" s="78">
        <v>3490</v>
      </c>
      <c r="H461" s="45"/>
      <c r="I461" s="45"/>
      <c r="J461" s="111"/>
      <c r="K461" s="45" t="s">
        <v>226</v>
      </c>
    </row>
    <row r="462" spans="1:11" ht="12.75">
      <c r="A462" s="44"/>
      <c r="B462" s="11"/>
      <c r="C462" s="77"/>
      <c r="D462" s="77"/>
      <c r="E462" s="53">
        <v>18490</v>
      </c>
      <c r="F462" s="53">
        <v>3490</v>
      </c>
      <c r="G462" s="78">
        <v>3490</v>
      </c>
      <c r="H462" s="45"/>
      <c r="I462" s="45"/>
      <c r="J462" s="111"/>
      <c r="K462" s="45"/>
    </row>
    <row r="463" spans="1:11" ht="12.75">
      <c r="A463" s="44"/>
      <c r="B463" s="11"/>
      <c r="C463" s="77"/>
      <c r="D463" s="77"/>
      <c r="E463" s="53">
        <v>0</v>
      </c>
      <c r="F463" s="53">
        <v>0</v>
      </c>
      <c r="G463" s="78">
        <v>0</v>
      </c>
      <c r="H463" s="45"/>
      <c r="I463" s="45"/>
      <c r="J463" s="111"/>
      <c r="K463" s="45"/>
    </row>
    <row r="464" spans="1:11" ht="12.75">
      <c r="A464" s="44"/>
      <c r="B464" s="11"/>
      <c r="C464" s="77"/>
      <c r="D464" s="77"/>
      <c r="E464" s="53">
        <v>0</v>
      </c>
      <c r="F464" s="53">
        <v>0</v>
      </c>
      <c r="G464" s="78">
        <v>0</v>
      </c>
      <c r="H464" s="45"/>
      <c r="I464" s="45"/>
      <c r="J464" s="111"/>
      <c r="K464" s="45"/>
    </row>
    <row r="465" spans="1:11" ht="228.75" customHeight="1">
      <c r="A465" s="44" t="s">
        <v>302</v>
      </c>
      <c r="B465" s="11" t="s">
        <v>303</v>
      </c>
      <c r="C465" s="77">
        <v>2008</v>
      </c>
      <c r="D465" s="77" t="s">
        <v>230</v>
      </c>
      <c r="E465" s="53">
        <v>750</v>
      </c>
      <c r="F465" s="53">
        <v>750</v>
      </c>
      <c r="G465" s="78">
        <v>525</v>
      </c>
      <c r="H465" s="45"/>
      <c r="I465" s="45"/>
      <c r="J465" s="111"/>
      <c r="K465" s="86" t="str">
        <f>CONCATENATE("Выполнение ",ROUND(G465/F465*100,1)," %")</f>
        <v>Выполнение 70 %</v>
      </c>
    </row>
    <row r="466" spans="1:11" ht="12.75">
      <c r="A466" s="44"/>
      <c r="B466" s="11"/>
      <c r="C466" s="77"/>
      <c r="D466" s="77"/>
      <c r="E466" s="53">
        <v>750</v>
      </c>
      <c r="F466" s="53">
        <v>750</v>
      </c>
      <c r="G466" s="78">
        <v>525</v>
      </c>
      <c r="H466" s="45"/>
      <c r="I466" s="45"/>
      <c r="J466" s="111"/>
      <c r="K466" s="45"/>
    </row>
    <row r="467" spans="1:11" ht="12.75">
      <c r="A467" s="44"/>
      <c r="B467" s="11"/>
      <c r="C467" s="77"/>
      <c r="D467" s="77"/>
      <c r="E467" s="53">
        <v>0</v>
      </c>
      <c r="F467" s="53">
        <v>0</v>
      </c>
      <c r="G467" s="78">
        <v>0</v>
      </c>
      <c r="H467" s="45"/>
      <c r="I467" s="45"/>
      <c r="J467" s="111"/>
      <c r="K467" s="45"/>
    </row>
    <row r="468" spans="1:11" ht="12.75">
      <c r="A468" s="44"/>
      <c r="B468" s="11"/>
      <c r="C468" s="77"/>
      <c r="D468" s="77"/>
      <c r="E468" s="53">
        <v>0</v>
      </c>
      <c r="F468" s="53">
        <v>0</v>
      </c>
      <c r="G468" s="78">
        <v>0</v>
      </c>
      <c r="H468" s="45"/>
      <c r="I468" s="45"/>
      <c r="J468" s="111"/>
      <c r="K468" s="45"/>
    </row>
    <row r="469" spans="1:11" ht="325.5" customHeight="1">
      <c r="A469" s="44" t="s">
        <v>733</v>
      </c>
      <c r="B469" s="11" t="s">
        <v>304</v>
      </c>
      <c r="C469" s="77">
        <v>2008</v>
      </c>
      <c r="D469" s="77" t="s">
        <v>801</v>
      </c>
      <c r="E469" s="53">
        <v>1749</v>
      </c>
      <c r="F469" s="53">
        <v>1749</v>
      </c>
      <c r="G469" s="53">
        <v>1749</v>
      </c>
      <c r="H469" s="45"/>
      <c r="I469" s="45"/>
      <c r="J469" s="111"/>
      <c r="K469" s="45" t="s">
        <v>226</v>
      </c>
    </row>
    <row r="470" spans="1:11" ht="12.75">
      <c r="A470" s="44"/>
      <c r="B470" s="11"/>
      <c r="C470" s="77"/>
      <c r="D470" s="77"/>
      <c r="E470" s="53">
        <v>1749</v>
      </c>
      <c r="F470" s="53">
        <v>1749</v>
      </c>
      <c r="G470" s="53">
        <v>1749</v>
      </c>
      <c r="H470" s="45"/>
      <c r="I470" s="45"/>
      <c r="J470" s="111"/>
      <c r="K470" s="45"/>
    </row>
    <row r="471" spans="1:11" ht="12.75">
      <c r="A471" s="44"/>
      <c r="B471" s="11"/>
      <c r="C471" s="77"/>
      <c r="D471" s="77"/>
      <c r="E471" s="53">
        <v>0</v>
      </c>
      <c r="F471" s="53">
        <v>0</v>
      </c>
      <c r="G471" s="53">
        <v>0</v>
      </c>
      <c r="H471" s="45"/>
      <c r="I471" s="45"/>
      <c r="J471" s="111"/>
      <c r="K471" s="45"/>
    </row>
    <row r="472" spans="1:11" ht="12.75">
      <c r="A472" s="44"/>
      <c r="B472" s="11"/>
      <c r="C472" s="77"/>
      <c r="D472" s="77"/>
      <c r="E472" s="53">
        <v>0</v>
      </c>
      <c r="F472" s="53">
        <v>0</v>
      </c>
      <c r="G472" s="53">
        <v>0</v>
      </c>
      <c r="H472" s="45"/>
      <c r="I472" s="45"/>
      <c r="J472" s="111"/>
      <c r="K472" s="45"/>
    </row>
    <row r="473" spans="1:11" ht="26.25">
      <c r="A473" s="43" t="s">
        <v>647</v>
      </c>
      <c r="B473" s="26" t="s">
        <v>734</v>
      </c>
      <c r="C473" s="45"/>
      <c r="D473" s="45"/>
      <c r="E473" s="71">
        <f>E474+E503</f>
        <v>21157.2967</v>
      </c>
      <c r="F473" s="71">
        <f>F474+F503</f>
        <v>5337.0155</v>
      </c>
      <c r="G473" s="71">
        <f>G474+G503</f>
        <v>2805</v>
      </c>
      <c r="H473" s="14"/>
      <c r="I473" s="14"/>
      <c r="J473" s="111"/>
      <c r="K473" s="86" t="str">
        <f>CONCATENATE("Выполнение ",ROUND(G473/F473*100,1)," %")</f>
        <v>Выполнение 52,6 %</v>
      </c>
    </row>
    <row r="474" spans="1:11" ht="117" customHeight="1">
      <c r="A474" s="44" t="s">
        <v>735</v>
      </c>
      <c r="B474" s="10" t="s">
        <v>736</v>
      </c>
      <c r="C474" s="45"/>
      <c r="D474" s="45"/>
      <c r="E474" s="53">
        <f>E475+E479+E483+E487+E491+E495+E499</f>
        <v>11443.9167</v>
      </c>
      <c r="F474" s="53">
        <f>F475+F479+F483+F487+F491+F495+F499</f>
        <v>1755.015</v>
      </c>
      <c r="G474" s="53">
        <f>G475+G479+G483+G487+G491+G495+G499</f>
        <v>0</v>
      </c>
      <c r="H474" s="14"/>
      <c r="I474" s="14"/>
      <c r="J474" s="111"/>
      <c r="K474" s="86" t="str">
        <f>CONCATENATE("Выполнение ",ROUND(G474/F474*100,1)," %")</f>
        <v>Выполнение 0 %</v>
      </c>
    </row>
    <row r="475" spans="1:11" ht="92.25">
      <c r="A475" s="44" t="s">
        <v>737</v>
      </c>
      <c r="B475" s="11" t="s">
        <v>520</v>
      </c>
      <c r="C475" s="45" t="s">
        <v>521</v>
      </c>
      <c r="D475" s="77" t="s">
        <v>522</v>
      </c>
      <c r="E475" s="53">
        <v>97</v>
      </c>
      <c r="F475" s="53">
        <v>80.51</v>
      </c>
      <c r="G475" s="78">
        <v>0</v>
      </c>
      <c r="H475" s="45"/>
      <c r="I475" s="45"/>
      <c r="J475" s="111"/>
      <c r="K475" s="86" t="str">
        <f>CONCATENATE("Выполнение ",ROUND(G475/F475*100,1)," %")</f>
        <v>Выполнение 0 %</v>
      </c>
    </row>
    <row r="476" spans="1:11" ht="12.75">
      <c r="A476" s="44"/>
      <c r="B476" s="11"/>
      <c r="C476" s="45"/>
      <c r="D476" s="77"/>
      <c r="E476" s="53">
        <v>97</v>
      </c>
      <c r="F476" s="53">
        <v>80.51</v>
      </c>
      <c r="G476" s="78">
        <v>0</v>
      </c>
      <c r="H476" s="45"/>
      <c r="I476" s="45"/>
      <c r="J476" s="111"/>
      <c r="K476" s="45"/>
    </row>
    <row r="477" spans="1:11" ht="12.75">
      <c r="A477" s="44"/>
      <c r="B477" s="11"/>
      <c r="C477" s="45"/>
      <c r="D477" s="77"/>
      <c r="E477" s="53">
        <v>0</v>
      </c>
      <c r="F477" s="53">
        <v>0</v>
      </c>
      <c r="G477" s="78">
        <v>0</v>
      </c>
      <c r="H477" s="45"/>
      <c r="I477" s="45"/>
      <c r="J477" s="111"/>
      <c r="K477" s="45"/>
    </row>
    <row r="478" spans="1:11" ht="12.75">
      <c r="A478" s="44"/>
      <c r="B478" s="11"/>
      <c r="C478" s="45"/>
      <c r="D478" s="77"/>
      <c r="E478" s="53">
        <v>0</v>
      </c>
      <c r="F478" s="53">
        <v>0</v>
      </c>
      <c r="G478" s="78">
        <v>0</v>
      </c>
      <c r="H478" s="45"/>
      <c r="I478" s="45"/>
      <c r="J478" s="111"/>
      <c r="K478" s="45"/>
    </row>
    <row r="479" spans="1:11" ht="114.75" customHeight="1">
      <c r="A479" s="44" t="s">
        <v>523</v>
      </c>
      <c r="B479" s="11" t="s">
        <v>524</v>
      </c>
      <c r="C479" s="45" t="s">
        <v>521</v>
      </c>
      <c r="D479" s="77" t="s">
        <v>525</v>
      </c>
      <c r="E479" s="53">
        <v>3500</v>
      </c>
      <c r="F479" s="53">
        <v>240</v>
      </c>
      <c r="G479" s="78">
        <v>0</v>
      </c>
      <c r="H479" s="45"/>
      <c r="I479" s="45"/>
      <c r="J479" s="111"/>
      <c r="K479" s="86" t="str">
        <f>CONCATENATE("Выполнение ",ROUND(G479/F479*100,1)," %")</f>
        <v>Выполнение 0 %</v>
      </c>
    </row>
    <row r="480" spans="1:11" ht="12.75">
      <c r="A480" s="44"/>
      <c r="B480" s="11"/>
      <c r="C480" s="45"/>
      <c r="D480" s="77"/>
      <c r="E480" s="53">
        <v>3500</v>
      </c>
      <c r="F480" s="53">
        <v>240</v>
      </c>
      <c r="G480" s="78">
        <v>0</v>
      </c>
      <c r="H480" s="45"/>
      <c r="I480" s="45"/>
      <c r="J480" s="111"/>
      <c r="K480" s="45"/>
    </row>
    <row r="481" spans="1:11" ht="12.75">
      <c r="A481" s="44"/>
      <c r="B481" s="11"/>
      <c r="C481" s="45"/>
      <c r="D481" s="77"/>
      <c r="E481" s="53">
        <v>0</v>
      </c>
      <c r="F481" s="53">
        <v>0</v>
      </c>
      <c r="G481" s="78">
        <v>0</v>
      </c>
      <c r="H481" s="45"/>
      <c r="I481" s="45"/>
      <c r="J481" s="111"/>
      <c r="K481" s="45"/>
    </row>
    <row r="482" spans="1:11" ht="12.75">
      <c r="A482" s="44"/>
      <c r="B482" s="11"/>
      <c r="C482" s="45"/>
      <c r="D482" s="77"/>
      <c r="E482" s="53">
        <v>0</v>
      </c>
      <c r="F482" s="53">
        <v>0</v>
      </c>
      <c r="G482" s="78">
        <v>0</v>
      </c>
      <c r="H482" s="45"/>
      <c r="I482" s="45"/>
      <c r="J482" s="111"/>
      <c r="K482" s="45"/>
    </row>
    <row r="483" spans="1:11" ht="111.75" customHeight="1">
      <c r="A483" s="44" t="s">
        <v>526</v>
      </c>
      <c r="B483" s="11" t="s">
        <v>527</v>
      </c>
      <c r="C483" s="45" t="s">
        <v>528</v>
      </c>
      <c r="D483" s="77" t="s">
        <v>529</v>
      </c>
      <c r="E483" s="53">
        <v>166.6667</v>
      </c>
      <c r="F483" s="53">
        <v>99.999</v>
      </c>
      <c r="G483" s="78">
        <v>0</v>
      </c>
      <c r="H483" s="45"/>
      <c r="I483" s="45"/>
      <c r="J483" s="111"/>
      <c r="K483" s="86" t="str">
        <f>CONCATENATE("Выполнение ",ROUND(G483/F483*100,1)," %")</f>
        <v>Выполнение 0 %</v>
      </c>
    </row>
    <row r="484" spans="1:11" ht="12.75">
      <c r="A484" s="44"/>
      <c r="B484" s="11"/>
      <c r="C484" s="45"/>
      <c r="D484" s="77"/>
      <c r="E484" s="53">
        <v>166.6667</v>
      </c>
      <c r="F484" s="53">
        <v>99.999</v>
      </c>
      <c r="G484" s="78">
        <v>0</v>
      </c>
      <c r="H484" s="45"/>
      <c r="I484" s="45"/>
      <c r="J484" s="111"/>
      <c r="K484" s="45"/>
    </row>
    <row r="485" spans="1:11" ht="12.75">
      <c r="A485" s="44"/>
      <c r="B485" s="11"/>
      <c r="C485" s="45"/>
      <c r="D485" s="77"/>
      <c r="E485" s="53">
        <v>0</v>
      </c>
      <c r="F485" s="53">
        <v>0</v>
      </c>
      <c r="G485" s="78">
        <v>0</v>
      </c>
      <c r="H485" s="45"/>
      <c r="I485" s="45"/>
      <c r="J485" s="111"/>
      <c r="K485" s="45"/>
    </row>
    <row r="486" spans="1:11" ht="12.75">
      <c r="A486" s="44"/>
      <c r="B486" s="11"/>
      <c r="C486" s="45"/>
      <c r="D486" s="77"/>
      <c r="E486" s="53">
        <v>0</v>
      </c>
      <c r="F486" s="53">
        <v>0</v>
      </c>
      <c r="G486" s="78">
        <v>0</v>
      </c>
      <c r="H486" s="45"/>
      <c r="I486" s="45"/>
      <c r="J486" s="111"/>
      <c r="K486" s="45"/>
    </row>
    <row r="487" spans="1:11" ht="85.5" customHeight="1">
      <c r="A487" s="44" t="s">
        <v>530</v>
      </c>
      <c r="B487" s="11" t="s">
        <v>531</v>
      </c>
      <c r="C487" s="45" t="s">
        <v>521</v>
      </c>
      <c r="D487" s="77" t="s">
        <v>532</v>
      </c>
      <c r="E487" s="53">
        <v>565.5</v>
      </c>
      <c r="F487" s="53">
        <v>339.3</v>
      </c>
      <c r="G487" s="78">
        <v>0</v>
      </c>
      <c r="H487" s="45"/>
      <c r="I487" s="16"/>
      <c r="J487" s="111"/>
      <c r="K487" s="86" t="str">
        <f>CONCATENATE("Выполнение ",ROUND(G487/F487*100,1)," %")</f>
        <v>Выполнение 0 %</v>
      </c>
    </row>
    <row r="488" spans="1:11" ht="12.75">
      <c r="A488" s="44"/>
      <c r="B488" s="11"/>
      <c r="C488" s="45"/>
      <c r="D488" s="77"/>
      <c r="E488" s="53">
        <v>565.5</v>
      </c>
      <c r="F488" s="53">
        <v>339.3</v>
      </c>
      <c r="G488" s="78">
        <v>0</v>
      </c>
      <c r="H488" s="45"/>
      <c r="I488" s="16"/>
      <c r="J488" s="111"/>
      <c r="K488" s="45"/>
    </row>
    <row r="489" spans="1:11" ht="12.75">
      <c r="A489" s="44"/>
      <c r="B489" s="11"/>
      <c r="C489" s="45"/>
      <c r="D489" s="77"/>
      <c r="E489" s="53">
        <v>0</v>
      </c>
      <c r="F489" s="53">
        <v>0</v>
      </c>
      <c r="G489" s="78">
        <v>0</v>
      </c>
      <c r="H489" s="45"/>
      <c r="I489" s="16"/>
      <c r="J489" s="111"/>
      <c r="K489" s="45"/>
    </row>
    <row r="490" spans="1:11" ht="12.75">
      <c r="A490" s="44"/>
      <c r="B490" s="11"/>
      <c r="C490" s="45"/>
      <c r="D490" s="77"/>
      <c r="E490" s="53">
        <v>0</v>
      </c>
      <c r="F490" s="53">
        <v>0</v>
      </c>
      <c r="G490" s="78">
        <v>0</v>
      </c>
      <c r="H490" s="45"/>
      <c r="I490" s="16"/>
      <c r="J490" s="111"/>
      <c r="K490" s="45"/>
    </row>
    <row r="491" spans="1:11" ht="152.25" customHeight="1">
      <c r="A491" s="44" t="s">
        <v>533</v>
      </c>
      <c r="B491" s="11" t="s">
        <v>534</v>
      </c>
      <c r="C491" s="45" t="s">
        <v>528</v>
      </c>
      <c r="D491" s="88"/>
      <c r="E491" s="53">
        <v>2950</v>
      </c>
      <c r="F491" s="53">
        <v>445</v>
      </c>
      <c r="G491" s="78">
        <v>0</v>
      </c>
      <c r="H491" s="45"/>
      <c r="I491" s="45"/>
      <c r="J491" s="111"/>
      <c r="K491" s="86" t="str">
        <f>CONCATENATE("Выполнение ",ROUND(G491/F491*100,1)," %")</f>
        <v>Выполнение 0 %</v>
      </c>
    </row>
    <row r="492" spans="1:11" ht="12.75">
      <c r="A492" s="44"/>
      <c r="B492" s="11"/>
      <c r="C492" s="45"/>
      <c r="D492" s="88"/>
      <c r="E492" s="53">
        <v>2950</v>
      </c>
      <c r="F492" s="53">
        <v>445</v>
      </c>
      <c r="G492" s="78">
        <v>0</v>
      </c>
      <c r="H492" s="45"/>
      <c r="I492" s="45"/>
      <c r="J492" s="111"/>
      <c r="K492" s="123"/>
    </row>
    <row r="493" spans="1:11" ht="12.75">
      <c r="A493" s="44"/>
      <c r="B493" s="11"/>
      <c r="C493" s="45"/>
      <c r="D493" s="88"/>
      <c r="E493" s="53">
        <v>0</v>
      </c>
      <c r="F493" s="53">
        <v>0</v>
      </c>
      <c r="G493" s="78">
        <v>0</v>
      </c>
      <c r="H493" s="45"/>
      <c r="I493" s="45"/>
      <c r="J493" s="111"/>
      <c r="K493" s="123"/>
    </row>
    <row r="494" spans="1:11" ht="12.75">
      <c r="A494" s="44"/>
      <c r="B494" s="11"/>
      <c r="C494" s="45"/>
      <c r="D494" s="88"/>
      <c r="E494" s="53">
        <v>0</v>
      </c>
      <c r="F494" s="53">
        <v>0</v>
      </c>
      <c r="G494" s="78">
        <v>0</v>
      </c>
      <c r="H494" s="45"/>
      <c r="I494" s="45"/>
      <c r="J494" s="111"/>
      <c r="K494" s="123"/>
    </row>
    <row r="495" spans="1:11" ht="123" customHeight="1">
      <c r="A495" s="44" t="s">
        <v>535</v>
      </c>
      <c r="B495" s="11" t="s">
        <v>33</v>
      </c>
      <c r="C495" s="45" t="s">
        <v>521</v>
      </c>
      <c r="D495" s="77" t="s">
        <v>529</v>
      </c>
      <c r="E495" s="53">
        <v>2523.75</v>
      </c>
      <c r="F495" s="53">
        <v>301.841</v>
      </c>
      <c r="G495" s="78">
        <v>0</v>
      </c>
      <c r="H495" s="45"/>
      <c r="I495" s="45"/>
      <c r="J495" s="111"/>
      <c r="K495" s="86" t="str">
        <f>CONCATENATE("Выполнение ",ROUND(G495/F495*100,1)," %")</f>
        <v>Выполнение 0 %</v>
      </c>
    </row>
    <row r="496" spans="1:11" ht="12.75">
      <c r="A496" s="44"/>
      <c r="B496" s="11"/>
      <c r="C496" s="45"/>
      <c r="D496" s="77"/>
      <c r="E496" s="53">
        <v>2523.75</v>
      </c>
      <c r="F496" s="53">
        <v>301.841</v>
      </c>
      <c r="G496" s="78">
        <v>0</v>
      </c>
      <c r="H496" s="45"/>
      <c r="I496" s="45"/>
      <c r="J496" s="111"/>
      <c r="K496" s="45"/>
    </row>
    <row r="497" spans="1:11" ht="12.75">
      <c r="A497" s="44"/>
      <c r="B497" s="11"/>
      <c r="C497" s="45"/>
      <c r="D497" s="77"/>
      <c r="E497" s="53">
        <v>0</v>
      </c>
      <c r="F497" s="53">
        <v>0</v>
      </c>
      <c r="G497" s="78">
        <v>0</v>
      </c>
      <c r="H497" s="45"/>
      <c r="I497" s="45"/>
      <c r="J497" s="111"/>
      <c r="K497" s="45"/>
    </row>
    <row r="498" spans="1:11" ht="12.75">
      <c r="A498" s="44"/>
      <c r="B498" s="11"/>
      <c r="C498" s="45"/>
      <c r="D498" s="77"/>
      <c r="E498" s="53">
        <v>0</v>
      </c>
      <c r="F498" s="53">
        <v>0</v>
      </c>
      <c r="G498" s="78">
        <v>0</v>
      </c>
      <c r="H498" s="45"/>
      <c r="I498" s="45"/>
      <c r="J498" s="111"/>
      <c r="K498" s="45"/>
    </row>
    <row r="499" spans="1:11" ht="111.75" customHeight="1">
      <c r="A499" s="44" t="s">
        <v>536</v>
      </c>
      <c r="B499" s="27" t="s">
        <v>749</v>
      </c>
      <c r="C499" s="45" t="s">
        <v>521</v>
      </c>
      <c r="D499" s="77"/>
      <c r="E499" s="53">
        <v>1641</v>
      </c>
      <c r="F499" s="53">
        <v>248.365</v>
      </c>
      <c r="G499" s="78">
        <v>0</v>
      </c>
      <c r="H499" s="45"/>
      <c r="I499" s="45"/>
      <c r="J499" s="111"/>
      <c r="K499" s="86" t="str">
        <f>CONCATENATE("Выполнение ",ROUND(G499/F499*100,1)," %")</f>
        <v>Выполнение 0 %</v>
      </c>
    </row>
    <row r="500" spans="1:11" ht="12.75">
      <c r="A500" s="44"/>
      <c r="B500" s="27"/>
      <c r="C500" s="45"/>
      <c r="D500" s="77"/>
      <c r="E500" s="53">
        <v>1641</v>
      </c>
      <c r="F500" s="53">
        <v>248.365</v>
      </c>
      <c r="G500" s="78">
        <v>0</v>
      </c>
      <c r="H500" s="45"/>
      <c r="I500" s="45"/>
      <c r="J500" s="111"/>
      <c r="K500" s="45"/>
    </row>
    <row r="501" spans="1:11" ht="12.75">
      <c r="A501" s="44"/>
      <c r="B501" s="27"/>
      <c r="C501" s="45"/>
      <c r="D501" s="77"/>
      <c r="E501" s="53">
        <v>0</v>
      </c>
      <c r="F501" s="53">
        <v>0</v>
      </c>
      <c r="G501" s="78">
        <v>0</v>
      </c>
      <c r="H501" s="45"/>
      <c r="I501" s="45"/>
      <c r="J501" s="111"/>
      <c r="K501" s="45"/>
    </row>
    <row r="502" spans="1:11" ht="12.75">
      <c r="A502" s="44"/>
      <c r="B502" s="27"/>
      <c r="C502" s="45"/>
      <c r="D502" s="77"/>
      <c r="E502" s="53">
        <v>0</v>
      </c>
      <c r="F502" s="53">
        <v>0</v>
      </c>
      <c r="G502" s="78">
        <v>0</v>
      </c>
      <c r="H502" s="45"/>
      <c r="I502" s="45"/>
      <c r="J502" s="111"/>
      <c r="K502" s="45"/>
    </row>
    <row r="503" spans="1:11" ht="124.5" customHeight="1">
      <c r="A503" s="44" t="s">
        <v>750</v>
      </c>
      <c r="B503" s="10" t="s">
        <v>751</v>
      </c>
      <c r="C503" s="45"/>
      <c r="D503" s="45"/>
      <c r="E503" s="53">
        <f>E504+E508+E512+E516+E520+E524</f>
        <v>9713.380000000001</v>
      </c>
      <c r="F503" s="53">
        <f>F504+F508+F512+F516+F520+F524</f>
        <v>3582.0005</v>
      </c>
      <c r="G503" s="53">
        <f>G504+G508+G512+G516+G520+G524</f>
        <v>2805</v>
      </c>
      <c r="H503" s="14"/>
      <c r="I503" s="14"/>
      <c r="J503" s="111"/>
      <c r="K503" s="86" t="str">
        <f>CONCATENATE("Выполнение ",ROUND(G503/F503*100,1)," %")</f>
        <v>Выполнение 78,3 %</v>
      </c>
    </row>
    <row r="504" spans="1:11" ht="163.5" customHeight="1">
      <c r="A504" s="44" t="s">
        <v>752</v>
      </c>
      <c r="B504" s="11" t="s">
        <v>753</v>
      </c>
      <c r="C504" s="45" t="s">
        <v>416</v>
      </c>
      <c r="D504" s="77" t="s">
        <v>754</v>
      </c>
      <c r="E504" s="53">
        <v>2100</v>
      </c>
      <c r="F504" s="53">
        <v>735</v>
      </c>
      <c r="G504" s="78">
        <v>735</v>
      </c>
      <c r="H504" s="45"/>
      <c r="I504" s="45"/>
      <c r="J504" s="111"/>
      <c r="K504" s="45" t="s">
        <v>226</v>
      </c>
    </row>
    <row r="505" spans="1:11" ht="12.75">
      <c r="A505" s="44"/>
      <c r="B505" s="11"/>
      <c r="C505" s="45"/>
      <c r="D505" s="77"/>
      <c r="E505" s="53">
        <v>2100</v>
      </c>
      <c r="F505" s="53">
        <v>735</v>
      </c>
      <c r="G505" s="78">
        <v>735</v>
      </c>
      <c r="H505" s="45"/>
      <c r="I505" s="45"/>
      <c r="J505" s="111"/>
      <c r="K505" s="45"/>
    </row>
    <row r="506" spans="1:11" ht="12.75">
      <c r="A506" s="44"/>
      <c r="B506" s="11"/>
      <c r="C506" s="45"/>
      <c r="D506" s="77"/>
      <c r="E506" s="53">
        <v>0</v>
      </c>
      <c r="F506" s="53">
        <v>0</v>
      </c>
      <c r="G506" s="78">
        <v>0</v>
      </c>
      <c r="H506" s="45"/>
      <c r="I506" s="45"/>
      <c r="J506" s="111"/>
      <c r="K506" s="45"/>
    </row>
    <row r="507" spans="1:11" ht="12.75">
      <c r="A507" s="44"/>
      <c r="B507" s="11"/>
      <c r="C507" s="77"/>
      <c r="D507" s="77"/>
      <c r="E507" s="53">
        <v>0</v>
      </c>
      <c r="F507" s="53">
        <v>0</v>
      </c>
      <c r="G507" s="78">
        <v>0</v>
      </c>
      <c r="H507" s="45"/>
      <c r="I507" s="45"/>
      <c r="J507" s="111"/>
      <c r="K507" s="45"/>
    </row>
    <row r="508" spans="1:11" ht="149.25" customHeight="1">
      <c r="A508" s="44" t="s">
        <v>755</v>
      </c>
      <c r="B508" s="11" t="s">
        <v>756</v>
      </c>
      <c r="C508" s="45" t="s">
        <v>862</v>
      </c>
      <c r="D508" s="77" t="s">
        <v>757</v>
      </c>
      <c r="E508" s="53">
        <v>1098.93</v>
      </c>
      <c r="F508" s="53">
        <v>274.7325</v>
      </c>
      <c r="G508" s="78">
        <v>0</v>
      </c>
      <c r="H508" s="45"/>
      <c r="I508" s="45"/>
      <c r="J508" s="111"/>
      <c r="K508" s="86" t="str">
        <f>CONCATENATE("Выполнение ",ROUND(G508/F508*100,1)," %")</f>
        <v>Выполнение 0 %</v>
      </c>
    </row>
    <row r="509" spans="1:11" ht="12.75">
      <c r="A509" s="44"/>
      <c r="B509" s="11"/>
      <c r="C509" s="45"/>
      <c r="D509" s="77"/>
      <c r="E509" s="53">
        <v>1098.93</v>
      </c>
      <c r="F509" s="53">
        <v>274.7325</v>
      </c>
      <c r="G509" s="78">
        <v>0</v>
      </c>
      <c r="H509" s="45"/>
      <c r="I509" s="45"/>
      <c r="J509" s="111"/>
      <c r="K509" s="45"/>
    </row>
    <row r="510" spans="1:11" ht="12.75">
      <c r="A510" s="44"/>
      <c r="B510" s="11"/>
      <c r="C510" s="45"/>
      <c r="D510" s="77"/>
      <c r="E510" s="53">
        <v>0</v>
      </c>
      <c r="F510" s="53">
        <v>0</v>
      </c>
      <c r="G510" s="78">
        <v>0</v>
      </c>
      <c r="H510" s="45"/>
      <c r="I510" s="45"/>
      <c r="J510" s="111"/>
      <c r="K510" s="45"/>
    </row>
    <row r="511" spans="1:11" ht="12.75">
      <c r="A511" s="44"/>
      <c r="B511" s="11"/>
      <c r="C511" s="45"/>
      <c r="D511" s="77"/>
      <c r="E511" s="53">
        <v>0</v>
      </c>
      <c r="F511" s="53">
        <v>0</v>
      </c>
      <c r="G511" s="78">
        <v>0</v>
      </c>
      <c r="H511" s="45"/>
      <c r="I511" s="45"/>
      <c r="J511" s="111"/>
      <c r="K511" s="45"/>
    </row>
    <row r="512" spans="1:11" ht="135.75" customHeight="1">
      <c r="A512" s="44" t="s">
        <v>758</v>
      </c>
      <c r="B512" s="11" t="s">
        <v>759</v>
      </c>
      <c r="C512" s="45" t="s">
        <v>862</v>
      </c>
      <c r="D512" s="77" t="s">
        <v>760</v>
      </c>
      <c r="E512" s="53">
        <v>1011.2</v>
      </c>
      <c r="F512" s="53">
        <v>151.68</v>
      </c>
      <c r="G512" s="78">
        <v>0</v>
      </c>
      <c r="H512" s="45"/>
      <c r="I512" s="45"/>
      <c r="J512" s="111"/>
      <c r="K512" s="86" t="str">
        <f>CONCATENATE("Выполнение ",ROUND(G512/F512*100,1)," %")</f>
        <v>Выполнение 0 %</v>
      </c>
    </row>
    <row r="513" spans="1:11" ht="12.75">
      <c r="A513" s="44"/>
      <c r="B513" s="11"/>
      <c r="C513" s="45"/>
      <c r="D513" s="77"/>
      <c r="E513" s="53">
        <v>1011.2</v>
      </c>
      <c r="F513" s="53">
        <v>151.68</v>
      </c>
      <c r="G513" s="78">
        <v>0</v>
      </c>
      <c r="H513" s="45"/>
      <c r="I513" s="45"/>
      <c r="J513" s="111"/>
      <c r="K513" s="45"/>
    </row>
    <row r="514" spans="1:11" ht="12.75">
      <c r="A514" s="44"/>
      <c r="B514" s="11"/>
      <c r="C514" s="45"/>
      <c r="D514" s="77"/>
      <c r="E514" s="53">
        <v>0</v>
      </c>
      <c r="F514" s="53">
        <v>0</v>
      </c>
      <c r="G514" s="78">
        <v>0</v>
      </c>
      <c r="H514" s="45"/>
      <c r="I514" s="45"/>
      <c r="J514" s="111"/>
      <c r="K514" s="45"/>
    </row>
    <row r="515" spans="1:11" ht="12.75">
      <c r="A515" s="44"/>
      <c r="B515" s="11"/>
      <c r="C515" s="45"/>
      <c r="D515" s="77"/>
      <c r="E515" s="53">
        <v>0</v>
      </c>
      <c r="F515" s="53">
        <v>0</v>
      </c>
      <c r="G515" s="78">
        <v>0</v>
      </c>
      <c r="H515" s="45"/>
      <c r="I515" s="45"/>
      <c r="J515" s="111"/>
      <c r="K515" s="45"/>
    </row>
    <row r="516" spans="1:11" ht="144.75">
      <c r="A516" s="44" t="s">
        <v>761</v>
      </c>
      <c r="B516" s="11" t="s">
        <v>547</v>
      </c>
      <c r="C516" s="45" t="s">
        <v>862</v>
      </c>
      <c r="D516" s="77" t="s">
        <v>760</v>
      </c>
      <c r="E516" s="53">
        <v>1415.25</v>
      </c>
      <c r="F516" s="53">
        <v>150.668</v>
      </c>
      <c r="G516" s="78">
        <v>0</v>
      </c>
      <c r="H516" s="45"/>
      <c r="I516" s="45"/>
      <c r="J516" s="111"/>
      <c r="K516" s="86" t="str">
        <f>CONCATENATE("Выполнение ",ROUND(G516/F516*100,1)," %")</f>
        <v>Выполнение 0 %</v>
      </c>
    </row>
    <row r="517" spans="1:11" ht="12.75">
      <c r="A517" s="44"/>
      <c r="B517" s="11"/>
      <c r="C517" s="45"/>
      <c r="D517" s="77"/>
      <c r="E517" s="53">
        <v>1415.25</v>
      </c>
      <c r="F517" s="53">
        <v>150.668</v>
      </c>
      <c r="G517" s="78">
        <v>0</v>
      </c>
      <c r="H517" s="45"/>
      <c r="I517" s="45"/>
      <c r="J517" s="111"/>
      <c r="K517" s="45"/>
    </row>
    <row r="518" spans="1:11" ht="12.75">
      <c r="A518" s="44"/>
      <c r="B518" s="11"/>
      <c r="C518" s="45"/>
      <c r="D518" s="77"/>
      <c r="E518" s="53">
        <v>0</v>
      </c>
      <c r="F518" s="53">
        <v>0</v>
      </c>
      <c r="G518" s="78">
        <v>0</v>
      </c>
      <c r="H518" s="45"/>
      <c r="I518" s="45"/>
      <c r="J518" s="111"/>
      <c r="K518" s="45"/>
    </row>
    <row r="519" spans="1:11" ht="12.75">
      <c r="A519" s="44"/>
      <c r="B519" s="11"/>
      <c r="C519" s="45"/>
      <c r="D519" s="77"/>
      <c r="E519" s="53">
        <v>0</v>
      </c>
      <c r="F519" s="53">
        <v>0</v>
      </c>
      <c r="G519" s="78">
        <v>0</v>
      </c>
      <c r="H519" s="45"/>
      <c r="I519" s="45"/>
      <c r="J519" s="111"/>
      <c r="K519" s="45"/>
    </row>
    <row r="520" spans="1:11" ht="140.25" customHeight="1">
      <c r="A520" s="44" t="s">
        <v>548</v>
      </c>
      <c r="B520" s="11" t="s">
        <v>549</v>
      </c>
      <c r="C520" s="45" t="s">
        <v>862</v>
      </c>
      <c r="D520" s="77" t="s">
        <v>550</v>
      </c>
      <c r="E520" s="53">
        <v>588</v>
      </c>
      <c r="F520" s="53">
        <v>199.92</v>
      </c>
      <c r="G520" s="78">
        <v>0</v>
      </c>
      <c r="H520" s="45"/>
      <c r="I520" s="45"/>
      <c r="J520" s="111"/>
      <c r="K520" s="86" t="str">
        <f>CONCATENATE("Выполнение ",ROUND(G520/F520*100,1)," %")</f>
        <v>Выполнение 0 %</v>
      </c>
    </row>
    <row r="521" spans="1:11" ht="12.75">
      <c r="A521" s="36"/>
      <c r="B521" s="11"/>
      <c r="C521" s="45"/>
      <c r="D521" s="77"/>
      <c r="E521" s="53">
        <v>588</v>
      </c>
      <c r="F521" s="53">
        <v>199.92</v>
      </c>
      <c r="G521" s="78">
        <v>0</v>
      </c>
      <c r="H521" s="45"/>
      <c r="I521" s="45"/>
      <c r="J521" s="111"/>
      <c r="K521" s="45"/>
    </row>
    <row r="522" spans="1:11" ht="12.75">
      <c r="A522" s="36"/>
      <c r="B522" s="11"/>
      <c r="C522" s="45"/>
      <c r="D522" s="77"/>
      <c r="E522" s="53">
        <v>0</v>
      </c>
      <c r="F522" s="53">
        <v>0</v>
      </c>
      <c r="G522" s="78">
        <v>0</v>
      </c>
      <c r="H522" s="45"/>
      <c r="I522" s="45"/>
      <c r="J522" s="111"/>
      <c r="K522" s="45"/>
    </row>
    <row r="523" spans="1:11" ht="12.75">
      <c r="A523" s="36"/>
      <c r="B523" s="11"/>
      <c r="C523" s="45"/>
      <c r="D523" s="77"/>
      <c r="E523" s="53">
        <v>0</v>
      </c>
      <c r="F523" s="53">
        <v>0</v>
      </c>
      <c r="G523" s="78">
        <v>0</v>
      </c>
      <c r="H523" s="45"/>
      <c r="I523" s="45"/>
      <c r="J523" s="111"/>
      <c r="K523" s="45"/>
    </row>
    <row r="524" spans="1:11" ht="189.75" customHeight="1">
      <c r="A524" s="44" t="s">
        <v>551</v>
      </c>
      <c r="B524" s="11" t="s">
        <v>552</v>
      </c>
      <c r="C524" s="45" t="s">
        <v>778</v>
      </c>
      <c r="D524" s="77" t="s">
        <v>821</v>
      </c>
      <c r="E524" s="53">
        <v>3500</v>
      </c>
      <c r="F524" s="53">
        <v>2070</v>
      </c>
      <c r="G524" s="78">
        <v>2070</v>
      </c>
      <c r="H524" s="45"/>
      <c r="I524" s="45"/>
      <c r="J524" s="111"/>
      <c r="K524" s="45" t="s">
        <v>226</v>
      </c>
    </row>
    <row r="525" spans="1:11" ht="12.75">
      <c r="A525" s="36"/>
      <c r="B525" s="11"/>
      <c r="C525" s="45"/>
      <c r="D525" s="77"/>
      <c r="E525" s="53">
        <v>3500</v>
      </c>
      <c r="F525" s="53">
        <v>2070</v>
      </c>
      <c r="G525" s="78">
        <v>2070</v>
      </c>
      <c r="H525" s="45"/>
      <c r="I525" s="45"/>
      <c r="J525" s="111"/>
      <c r="K525" s="45"/>
    </row>
    <row r="526" spans="1:11" ht="12.75">
      <c r="A526" s="36"/>
      <c r="B526" s="11"/>
      <c r="C526" s="45"/>
      <c r="D526" s="77"/>
      <c r="E526" s="53">
        <v>0</v>
      </c>
      <c r="F526" s="53">
        <v>0</v>
      </c>
      <c r="G526" s="78">
        <v>0</v>
      </c>
      <c r="H526" s="45"/>
      <c r="I526" s="45"/>
      <c r="J526" s="111"/>
      <c r="K526" s="45"/>
    </row>
    <row r="527" spans="1:11" ht="12.75">
      <c r="A527" s="36"/>
      <c r="B527" s="11"/>
      <c r="C527" s="45"/>
      <c r="D527" s="77"/>
      <c r="E527" s="53">
        <v>0</v>
      </c>
      <c r="F527" s="53">
        <v>0</v>
      </c>
      <c r="G527" s="78">
        <v>0</v>
      </c>
      <c r="H527" s="45"/>
      <c r="I527" s="45"/>
      <c r="J527" s="111"/>
      <c r="K527" s="45"/>
    </row>
    <row r="528" spans="1:11" ht="87.75" customHeight="1">
      <c r="A528" s="43"/>
      <c r="B528" s="28" t="s">
        <v>553</v>
      </c>
      <c r="C528" s="45"/>
      <c r="D528" s="77"/>
      <c r="E528" s="53"/>
      <c r="F528" s="53"/>
      <c r="G528" s="89"/>
      <c r="H528" s="14"/>
      <c r="I528" s="14"/>
      <c r="J528" s="111"/>
      <c r="K528" s="86" t="e">
        <f>CONCATENATE("Выполнение ",ROUND(G528/F528*100,1)," %")</f>
        <v>#DIV/0!</v>
      </c>
    </row>
    <row r="529" spans="1:11" ht="62.25" customHeight="1">
      <c r="A529" s="43" t="s">
        <v>648</v>
      </c>
      <c r="B529" s="15" t="s">
        <v>554</v>
      </c>
      <c r="C529" s="45"/>
      <c r="D529" s="77"/>
      <c r="E529" s="71">
        <f>E530+E543+E624+E653+E682+E727+E760+E765+E774+E811+E852+E869+E874</f>
        <v>113401.704</v>
      </c>
      <c r="F529" s="71">
        <f>F530+F543+F624+F653+F682+F727+F760+F765+F774+F811+F852+F869+F874</f>
        <v>44379.4005</v>
      </c>
      <c r="G529" s="71">
        <f>G530+G543+G624+G653+G682+G727+G760+G765+G774+G811+G852+G869+G874</f>
        <v>33314.920000000006</v>
      </c>
      <c r="H529" s="14"/>
      <c r="I529" s="14"/>
      <c r="J529" s="111"/>
      <c r="K529" s="86" t="str">
        <f>CONCATENATE("Выполнение ",ROUND(G529/F529*100,1)," %")</f>
        <v>Выполнение 75,1 %</v>
      </c>
    </row>
    <row r="530" spans="1:11" ht="100.5" customHeight="1">
      <c r="A530" s="44" t="s">
        <v>555</v>
      </c>
      <c r="B530" s="17" t="s">
        <v>556</v>
      </c>
      <c r="C530" s="45"/>
      <c r="D530" s="77"/>
      <c r="E530" s="53">
        <f>E531+E535+E539</f>
        <v>4310</v>
      </c>
      <c r="F530" s="53">
        <f>F531+F535+F539</f>
        <v>2221</v>
      </c>
      <c r="G530" s="53">
        <f>G531+G535+G539</f>
        <v>976</v>
      </c>
      <c r="H530" s="14"/>
      <c r="I530" s="14"/>
      <c r="J530" s="111"/>
      <c r="K530" s="86" t="str">
        <f>CONCATENATE("Выполнение ",ROUND(G530/F530*100,1)," %")</f>
        <v>Выполнение 43,9 %</v>
      </c>
    </row>
    <row r="531" spans="1:11" ht="126.75" customHeight="1">
      <c r="A531" s="44" t="s">
        <v>557</v>
      </c>
      <c r="B531" s="11" t="s">
        <v>558</v>
      </c>
      <c r="C531" s="45" t="s">
        <v>559</v>
      </c>
      <c r="D531" s="77" t="s">
        <v>560</v>
      </c>
      <c r="E531" s="53">
        <v>1000</v>
      </c>
      <c r="F531" s="53">
        <v>111</v>
      </c>
      <c r="G531" s="78">
        <v>111</v>
      </c>
      <c r="H531" s="45"/>
      <c r="I531" s="45"/>
      <c r="J531" s="111"/>
      <c r="K531" s="45" t="s">
        <v>226</v>
      </c>
    </row>
    <row r="532" spans="1:11" ht="12.75">
      <c r="A532" s="44"/>
      <c r="B532" s="11"/>
      <c r="C532" s="45"/>
      <c r="D532" s="77"/>
      <c r="E532" s="53">
        <v>1000</v>
      </c>
      <c r="F532" s="53">
        <v>111</v>
      </c>
      <c r="G532" s="78">
        <v>111</v>
      </c>
      <c r="H532" s="45"/>
      <c r="I532" s="45"/>
      <c r="J532" s="111"/>
      <c r="K532" s="45"/>
    </row>
    <row r="533" spans="1:11" ht="12.75">
      <c r="A533" s="44"/>
      <c r="B533" s="11"/>
      <c r="C533" s="45"/>
      <c r="D533" s="77"/>
      <c r="E533" s="53">
        <v>0</v>
      </c>
      <c r="F533" s="53">
        <v>0</v>
      </c>
      <c r="G533" s="78">
        <v>0</v>
      </c>
      <c r="H533" s="45"/>
      <c r="I533" s="45"/>
      <c r="J533" s="111"/>
      <c r="K533" s="45"/>
    </row>
    <row r="534" spans="1:11" ht="12.75">
      <c r="A534" s="44"/>
      <c r="B534" s="11"/>
      <c r="C534" s="45"/>
      <c r="D534" s="77"/>
      <c r="E534" s="53">
        <v>0</v>
      </c>
      <c r="F534" s="53">
        <v>0</v>
      </c>
      <c r="G534" s="78">
        <v>0</v>
      </c>
      <c r="H534" s="45"/>
      <c r="I534" s="45"/>
      <c r="J534" s="111"/>
      <c r="K534" s="45"/>
    </row>
    <row r="535" spans="1:11" ht="238.5" customHeight="1">
      <c r="A535" s="44" t="s">
        <v>561</v>
      </c>
      <c r="B535" s="11" t="s">
        <v>562</v>
      </c>
      <c r="C535" s="45" t="s">
        <v>855</v>
      </c>
      <c r="D535" s="77" t="s">
        <v>563</v>
      </c>
      <c r="E535" s="53">
        <v>2930</v>
      </c>
      <c r="F535" s="53">
        <v>1730</v>
      </c>
      <c r="G535" s="78">
        <v>865</v>
      </c>
      <c r="H535" s="45"/>
      <c r="I535" s="45"/>
      <c r="J535" s="111"/>
      <c r="K535" s="86" t="str">
        <f>CONCATENATE("Выполнение ",ROUND(G535/F535*100,1)," %")</f>
        <v>Выполнение 50 %</v>
      </c>
    </row>
    <row r="536" spans="1:11" ht="12.75">
      <c r="A536" s="44"/>
      <c r="B536" s="11"/>
      <c r="C536" s="45"/>
      <c r="D536" s="77"/>
      <c r="E536" s="53">
        <v>2930</v>
      </c>
      <c r="F536" s="53">
        <v>1730</v>
      </c>
      <c r="G536" s="78">
        <v>865</v>
      </c>
      <c r="H536" s="45"/>
      <c r="I536" s="45"/>
      <c r="J536" s="111"/>
      <c r="K536" s="45"/>
    </row>
    <row r="537" spans="1:11" ht="12.75">
      <c r="A537" s="44"/>
      <c r="B537" s="11"/>
      <c r="C537" s="45"/>
      <c r="D537" s="77"/>
      <c r="E537" s="53">
        <v>0</v>
      </c>
      <c r="F537" s="53">
        <v>0</v>
      </c>
      <c r="G537" s="78">
        <v>0</v>
      </c>
      <c r="H537" s="45"/>
      <c r="I537" s="45"/>
      <c r="J537" s="111"/>
      <c r="K537" s="45"/>
    </row>
    <row r="538" spans="1:11" ht="12.75">
      <c r="A538" s="44"/>
      <c r="B538" s="11"/>
      <c r="C538" s="45"/>
      <c r="D538" s="77"/>
      <c r="E538" s="53">
        <v>0</v>
      </c>
      <c r="F538" s="53">
        <v>0</v>
      </c>
      <c r="G538" s="78">
        <v>0</v>
      </c>
      <c r="H538" s="45"/>
      <c r="I538" s="45"/>
      <c r="J538" s="111"/>
      <c r="K538" s="45"/>
    </row>
    <row r="539" spans="1:11" ht="130.5" customHeight="1">
      <c r="A539" s="44" t="s">
        <v>305</v>
      </c>
      <c r="B539" s="11" t="s">
        <v>306</v>
      </c>
      <c r="C539" s="45" t="s">
        <v>610</v>
      </c>
      <c r="D539" s="77" t="s">
        <v>230</v>
      </c>
      <c r="E539" s="53">
        <v>380</v>
      </c>
      <c r="F539" s="53">
        <v>380</v>
      </c>
      <c r="G539" s="78">
        <v>0</v>
      </c>
      <c r="H539" s="45"/>
      <c r="I539" s="45"/>
      <c r="J539" s="111"/>
      <c r="K539" s="86" t="str">
        <f>CONCATENATE("Выполнение ",ROUND(G539/F539*100,1)," %")</f>
        <v>Выполнение 0 %</v>
      </c>
    </row>
    <row r="540" spans="1:11" ht="12.75">
      <c r="A540" s="44"/>
      <c r="B540" s="11"/>
      <c r="C540" s="45"/>
      <c r="D540" s="77"/>
      <c r="E540" s="53">
        <v>380</v>
      </c>
      <c r="F540" s="53">
        <v>380</v>
      </c>
      <c r="G540" s="78">
        <v>0</v>
      </c>
      <c r="H540" s="45"/>
      <c r="I540" s="45"/>
      <c r="J540" s="111"/>
      <c r="K540" s="45"/>
    </row>
    <row r="541" spans="1:11" ht="12.75">
      <c r="A541" s="44"/>
      <c r="B541" s="11"/>
      <c r="C541" s="45"/>
      <c r="D541" s="77"/>
      <c r="E541" s="53">
        <v>0</v>
      </c>
      <c r="F541" s="53">
        <v>0</v>
      </c>
      <c r="G541" s="78">
        <v>0</v>
      </c>
      <c r="H541" s="45"/>
      <c r="I541" s="45"/>
      <c r="J541" s="111"/>
      <c r="K541" s="45"/>
    </row>
    <row r="542" spans="1:11" ht="12.75">
      <c r="A542" s="44"/>
      <c r="B542" s="11"/>
      <c r="C542" s="45"/>
      <c r="D542" s="77"/>
      <c r="E542" s="53">
        <v>0</v>
      </c>
      <c r="F542" s="53">
        <v>0</v>
      </c>
      <c r="G542" s="78">
        <v>0</v>
      </c>
      <c r="H542" s="45"/>
      <c r="I542" s="45"/>
      <c r="J542" s="111"/>
      <c r="K542" s="45"/>
    </row>
    <row r="543" spans="1:11" ht="87.75" customHeight="1">
      <c r="A543" s="44" t="s">
        <v>564</v>
      </c>
      <c r="B543" s="17" t="s">
        <v>565</v>
      </c>
      <c r="C543" s="45"/>
      <c r="D543" s="77"/>
      <c r="E543" s="53">
        <f>E544+E548+E552+E556+E560+E564+E568+E572+E576+E580+E584+E588+E592+E596+E600+E604+E608+E612+E616+E620</f>
        <v>16280</v>
      </c>
      <c r="F543" s="53">
        <f>F544+F548+F552+F556+F560+F564+F568+F572+F576+F580+F584+F588+F592+F596+F600+F604+F608+F612+F616+F620</f>
        <v>7071.24</v>
      </c>
      <c r="G543" s="53">
        <f>G544+G548+G552+G556+G560+G564+G568+G572+G576+G580+G584+G588+G592+G596+G600+G604+G608+G612+G616+G620</f>
        <v>5600.9</v>
      </c>
      <c r="H543" s="14"/>
      <c r="I543" s="14"/>
      <c r="J543" s="111"/>
      <c r="K543" s="86" t="str">
        <f>CONCATENATE("Выполнение ",ROUND(G543/F543*100,1)," %")</f>
        <v>Выполнение 79,2 %</v>
      </c>
    </row>
    <row r="544" spans="1:11" ht="127.5" customHeight="1">
      <c r="A544" s="44" t="s">
        <v>566</v>
      </c>
      <c r="B544" s="11" t="s">
        <v>567</v>
      </c>
      <c r="C544" s="45" t="s">
        <v>677</v>
      </c>
      <c r="D544" s="77" t="s">
        <v>568</v>
      </c>
      <c r="E544" s="53">
        <v>570</v>
      </c>
      <c r="F544" s="53">
        <v>228</v>
      </c>
      <c r="G544" s="78">
        <v>228</v>
      </c>
      <c r="H544" s="45"/>
      <c r="I544" s="45"/>
      <c r="J544" s="111"/>
      <c r="K544" s="45" t="s">
        <v>226</v>
      </c>
    </row>
    <row r="545" spans="1:11" ht="12.75">
      <c r="A545" s="44"/>
      <c r="B545" s="11"/>
      <c r="C545" s="45"/>
      <c r="D545" s="77"/>
      <c r="E545" s="53">
        <v>570</v>
      </c>
      <c r="F545" s="53">
        <v>228</v>
      </c>
      <c r="G545" s="78">
        <v>228</v>
      </c>
      <c r="H545" s="45"/>
      <c r="I545" s="45"/>
      <c r="J545" s="111"/>
      <c r="K545" s="45"/>
    </row>
    <row r="546" spans="1:11" ht="12.75">
      <c r="A546" s="44"/>
      <c r="B546" s="11"/>
      <c r="C546" s="45"/>
      <c r="D546" s="77"/>
      <c r="E546" s="53">
        <v>0</v>
      </c>
      <c r="F546" s="53">
        <v>0</v>
      </c>
      <c r="G546" s="78">
        <v>0</v>
      </c>
      <c r="H546" s="45"/>
      <c r="I546" s="45"/>
      <c r="J546" s="111"/>
      <c r="K546" s="45"/>
    </row>
    <row r="547" spans="1:11" ht="12.75">
      <c r="A547" s="44"/>
      <c r="B547" s="11"/>
      <c r="C547" s="45"/>
      <c r="D547" s="77"/>
      <c r="E547" s="53">
        <v>0</v>
      </c>
      <c r="F547" s="53">
        <v>0</v>
      </c>
      <c r="G547" s="78">
        <v>0</v>
      </c>
      <c r="H547" s="45"/>
      <c r="I547" s="45"/>
      <c r="J547" s="111"/>
      <c r="K547" s="45"/>
    </row>
    <row r="548" spans="1:11" ht="229.5" customHeight="1">
      <c r="A548" s="44" t="s">
        <v>569</v>
      </c>
      <c r="B548" s="11" t="s">
        <v>570</v>
      </c>
      <c r="C548" s="45" t="s">
        <v>677</v>
      </c>
      <c r="D548" s="77" t="s">
        <v>568</v>
      </c>
      <c r="E548" s="53">
        <v>900</v>
      </c>
      <c r="F548" s="53">
        <v>360</v>
      </c>
      <c r="G548" s="78">
        <v>360</v>
      </c>
      <c r="H548" s="45"/>
      <c r="I548" s="45"/>
      <c r="J548" s="111"/>
      <c r="K548" s="45" t="s">
        <v>226</v>
      </c>
    </row>
    <row r="549" spans="1:11" ht="12.75">
      <c r="A549" s="44"/>
      <c r="B549" s="11"/>
      <c r="C549" s="45"/>
      <c r="D549" s="77"/>
      <c r="E549" s="53">
        <v>900</v>
      </c>
      <c r="F549" s="53">
        <v>360</v>
      </c>
      <c r="G549" s="78">
        <v>360</v>
      </c>
      <c r="H549" s="45"/>
      <c r="I549" s="45"/>
      <c r="J549" s="111"/>
      <c r="K549" s="45"/>
    </row>
    <row r="550" spans="1:11" ht="12.75">
      <c r="A550" s="44"/>
      <c r="B550" s="11"/>
      <c r="C550" s="45"/>
      <c r="D550" s="77"/>
      <c r="E550" s="53">
        <v>0</v>
      </c>
      <c r="F550" s="53">
        <v>0</v>
      </c>
      <c r="G550" s="78">
        <v>0</v>
      </c>
      <c r="H550" s="45"/>
      <c r="I550" s="45"/>
      <c r="J550" s="111"/>
      <c r="K550" s="45"/>
    </row>
    <row r="551" spans="1:11" ht="12.75">
      <c r="A551" s="44"/>
      <c r="B551" s="11"/>
      <c r="C551" s="45"/>
      <c r="D551" s="77"/>
      <c r="E551" s="53">
        <v>0</v>
      </c>
      <c r="F551" s="53">
        <v>0</v>
      </c>
      <c r="G551" s="78">
        <v>0</v>
      </c>
      <c r="H551" s="45"/>
      <c r="I551" s="45"/>
      <c r="J551" s="111"/>
      <c r="K551" s="45"/>
    </row>
    <row r="552" spans="1:11" ht="216.75" customHeight="1">
      <c r="A552" s="44" t="s">
        <v>571</v>
      </c>
      <c r="B552" s="11" t="s">
        <v>572</v>
      </c>
      <c r="C552" s="45" t="s">
        <v>677</v>
      </c>
      <c r="D552" s="77" t="s">
        <v>568</v>
      </c>
      <c r="E552" s="53">
        <v>900</v>
      </c>
      <c r="F552" s="53">
        <v>360</v>
      </c>
      <c r="G552" s="78">
        <v>360</v>
      </c>
      <c r="H552" s="45"/>
      <c r="I552" s="45"/>
      <c r="J552" s="111"/>
      <c r="K552" s="45" t="s">
        <v>226</v>
      </c>
    </row>
    <row r="553" spans="1:11" ht="12.75">
      <c r="A553" s="44"/>
      <c r="B553" s="11"/>
      <c r="C553" s="45"/>
      <c r="D553" s="77"/>
      <c r="E553" s="53">
        <v>900</v>
      </c>
      <c r="F553" s="53">
        <v>360</v>
      </c>
      <c r="G553" s="78">
        <v>360</v>
      </c>
      <c r="H553" s="45"/>
      <c r="I553" s="45"/>
      <c r="J553" s="111"/>
      <c r="K553" s="45"/>
    </row>
    <row r="554" spans="1:11" ht="12.75">
      <c r="A554" s="44"/>
      <c r="B554" s="11"/>
      <c r="C554" s="45"/>
      <c r="D554" s="77"/>
      <c r="E554" s="53">
        <v>0</v>
      </c>
      <c r="F554" s="53">
        <v>0</v>
      </c>
      <c r="G554" s="78">
        <v>0</v>
      </c>
      <c r="H554" s="45"/>
      <c r="I554" s="45"/>
      <c r="J554" s="111"/>
      <c r="K554" s="45"/>
    </row>
    <row r="555" spans="1:11" ht="12.75">
      <c r="A555" s="44"/>
      <c r="B555" s="11"/>
      <c r="C555" s="45"/>
      <c r="D555" s="77"/>
      <c r="E555" s="53">
        <v>0</v>
      </c>
      <c r="F555" s="53">
        <v>0</v>
      </c>
      <c r="G555" s="78">
        <v>0</v>
      </c>
      <c r="H555" s="45"/>
      <c r="I555" s="45"/>
      <c r="J555" s="111"/>
      <c r="K555" s="45"/>
    </row>
    <row r="556" spans="1:11" ht="165.75" customHeight="1">
      <c r="A556" s="44" t="s">
        <v>573</v>
      </c>
      <c r="B556" s="11" t="s">
        <v>574</v>
      </c>
      <c r="C556" s="45" t="s">
        <v>677</v>
      </c>
      <c r="D556" s="77" t="s">
        <v>568</v>
      </c>
      <c r="E556" s="53">
        <v>900</v>
      </c>
      <c r="F556" s="53">
        <v>360</v>
      </c>
      <c r="G556" s="78">
        <v>360</v>
      </c>
      <c r="H556" s="45" t="s">
        <v>377</v>
      </c>
      <c r="I556" s="45"/>
      <c r="J556" s="111"/>
      <c r="K556" s="45" t="s">
        <v>226</v>
      </c>
    </row>
    <row r="557" spans="1:11" ht="12.75">
      <c r="A557" s="44"/>
      <c r="B557" s="11"/>
      <c r="C557" s="45"/>
      <c r="D557" s="77"/>
      <c r="E557" s="53">
        <v>900</v>
      </c>
      <c r="F557" s="53">
        <v>360</v>
      </c>
      <c r="G557" s="78">
        <v>360</v>
      </c>
      <c r="H557" s="45"/>
      <c r="I557" s="45"/>
      <c r="J557" s="111"/>
      <c r="K557" s="45"/>
    </row>
    <row r="558" spans="1:11" ht="12.75">
      <c r="A558" s="44"/>
      <c r="B558" s="11"/>
      <c r="C558" s="45"/>
      <c r="D558" s="77"/>
      <c r="E558" s="53">
        <v>0</v>
      </c>
      <c r="F558" s="53">
        <v>0</v>
      </c>
      <c r="G558" s="78">
        <v>0</v>
      </c>
      <c r="H558" s="45"/>
      <c r="I558" s="45"/>
      <c r="J558" s="111"/>
      <c r="K558" s="45"/>
    </row>
    <row r="559" spans="1:11" ht="12.75">
      <c r="A559" s="44"/>
      <c r="B559" s="11"/>
      <c r="C559" s="45"/>
      <c r="D559" s="77"/>
      <c r="E559" s="53">
        <v>0</v>
      </c>
      <c r="F559" s="53">
        <v>0</v>
      </c>
      <c r="G559" s="78">
        <v>0</v>
      </c>
      <c r="H559" s="45"/>
      <c r="I559" s="45"/>
      <c r="J559" s="111"/>
      <c r="K559" s="45"/>
    </row>
    <row r="560" spans="1:11" ht="129" customHeight="1">
      <c r="A560" s="44" t="s">
        <v>575</v>
      </c>
      <c r="B560" s="11" t="s">
        <v>576</v>
      </c>
      <c r="C560" s="45" t="s">
        <v>416</v>
      </c>
      <c r="D560" s="77" t="s">
        <v>754</v>
      </c>
      <c r="E560" s="53">
        <v>980</v>
      </c>
      <c r="F560" s="53">
        <v>740</v>
      </c>
      <c r="G560" s="78">
        <v>560</v>
      </c>
      <c r="H560" s="45"/>
      <c r="I560" s="45"/>
      <c r="J560" s="111"/>
      <c r="K560" s="86" t="str">
        <f>CONCATENATE("Выполнение ",ROUND(G560/F560*100,1)," %")</f>
        <v>Выполнение 75,7 %</v>
      </c>
    </row>
    <row r="561" spans="1:11" ht="12.75">
      <c r="A561" s="44"/>
      <c r="B561" s="11"/>
      <c r="C561" s="45"/>
      <c r="D561" s="77"/>
      <c r="E561" s="53">
        <v>980</v>
      </c>
      <c r="F561" s="53">
        <v>740</v>
      </c>
      <c r="G561" s="78">
        <v>560</v>
      </c>
      <c r="H561" s="45"/>
      <c r="I561" s="45"/>
      <c r="J561" s="111"/>
      <c r="K561" s="45"/>
    </row>
    <row r="562" spans="1:11" ht="12.75">
      <c r="A562" s="44"/>
      <c r="B562" s="11"/>
      <c r="C562" s="45"/>
      <c r="D562" s="77"/>
      <c r="E562" s="53">
        <v>0</v>
      </c>
      <c r="F562" s="53">
        <v>0</v>
      </c>
      <c r="G562" s="78">
        <v>0</v>
      </c>
      <c r="H562" s="45"/>
      <c r="I562" s="45"/>
      <c r="J562" s="111"/>
      <c r="K562" s="45"/>
    </row>
    <row r="563" spans="1:11" ht="12.75">
      <c r="A563" s="44"/>
      <c r="B563" s="11"/>
      <c r="C563" s="45"/>
      <c r="D563" s="77"/>
      <c r="E563" s="53">
        <v>0</v>
      </c>
      <c r="F563" s="53">
        <v>0</v>
      </c>
      <c r="G563" s="78">
        <v>0</v>
      </c>
      <c r="H563" s="45"/>
      <c r="I563" s="45"/>
      <c r="J563" s="111"/>
      <c r="K563" s="45"/>
    </row>
    <row r="564" spans="1:11" ht="126.75" customHeight="1">
      <c r="A564" s="44" t="s">
        <v>577</v>
      </c>
      <c r="B564" s="29" t="s">
        <v>578</v>
      </c>
      <c r="C564" s="45" t="s">
        <v>416</v>
      </c>
      <c r="D564" s="77" t="s">
        <v>754</v>
      </c>
      <c r="E564" s="53">
        <v>1300</v>
      </c>
      <c r="F564" s="53">
        <v>300</v>
      </c>
      <c r="G564" s="78">
        <v>150</v>
      </c>
      <c r="H564" s="45"/>
      <c r="I564" s="45"/>
      <c r="J564" s="111"/>
      <c r="K564" s="86" t="str">
        <f>CONCATENATE("Выполнение ",ROUND(G564/F564*100,1)," %")</f>
        <v>Выполнение 50 %</v>
      </c>
    </row>
    <row r="565" spans="1:11" ht="12.75">
      <c r="A565" s="44"/>
      <c r="B565" s="29"/>
      <c r="C565" s="45"/>
      <c r="D565" s="77"/>
      <c r="E565" s="53">
        <v>1300</v>
      </c>
      <c r="F565" s="53">
        <v>300</v>
      </c>
      <c r="G565" s="78">
        <v>150</v>
      </c>
      <c r="H565" s="45"/>
      <c r="I565" s="45"/>
      <c r="J565" s="111"/>
      <c r="K565" s="45"/>
    </row>
    <row r="566" spans="1:11" ht="12.75">
      <c r="A566" s="44"/>
      <c r="B566" s="29"/>
      <c r="C566" s="45"/>
      <c r="D566" s="77"/>
      <c r="E566" s="53">
        <v>0</v>
      </c>
      <c r="F566" s="53">
        <v>0</v>
      </c>
      <c r="G566" s="53">
        <v>0</v>
      </c>
      <c r="H566" s="45"/>
      <c r="I566" s="45"/>
      <c r="J566" s="111"/>
      <c r="K566" s="45"/>
    </row>
    <row r="567" spans="1:11" ht="12.75">
      <c r="A567" s="44"/>
      <c r="B567" s="29"/>
      <c r="C567" s="45"/>
      <c r="D567" s="77"/>
      <c r="E567" s="53">
        <v>0</v>
      </c>
      <c r="F567" s="53">
        <v>0</v>
      </c>
      <c r="G567" s="53">
        <v>0</v>
      </c>
      <c r="H567" s="45"/>
      <c r="I567" s="45"/>
      <c r="J567" s="111"/>
      <c r="K567" s="45"/>
    </row>
    <row r="568" spans="1:11" ht="92.25">
      <c r="A568" s="44" t="s">
        <v>579</v>
      </c>
      <c r="B568" s="11" t="s">
        <v>580</v>
      </c>
      <c r="C568" s="45" t="s">
        <v>668</v>
      </c>
      <c r="D568" s="77" t="s">
        <v>757</v>
      </c>
      <c r="E568" s="53">
        <v>800</v>
      </c>
      <c r="F568" s="53">
        <v>120</v>
      </c>
      <c r="G568" s="78">
        <v>0</v>
      </c>
      <c r="H568" s="45"/>
      <c r="I568" s="45"/>
      <c r="J568" s="111"/>
      <c r="K568" s="86" t="str">
        <f>CONCATENATE("Выполнение ",ROUND(G568/F568*100,1)," %")</f>
        <v>Выполнение 0 %</v>
      </c>
    </row>
    <row r="569" spans="1:11" ht="12.75">
      <c r="A569" s="44"/>
      <c r="B569" s="11"/>
      <c r="C569" s="45"/>
      <c r="D569" s="77"/>
      <c r="E569" s="53">
        <v>800</v>
      </c>
      <c r="F569" s="53">
        <v>120</v>
      </c>
      <c r="G569" s="78">
        <v>0</v>
      </c>
      <c r="H569" s="45"/>
      <c r="I569" s="45"/>
      <c r="J569" s="111"/>
      <c r="K569" s="45"/>
    </row>
    <row r="570" spans="1:11" ht="12.75">
      <c r="A570" s="44"/>
      <c r="B570" s="11"/>
      <c r="C570" s="45"/>
      <c r="D570" s="77"/>
      <c r="E570" s="53">
        <v>0</v>
      </c>
      <c r="F570" s="53">
        <v>0</v>
      </c>
      <c r="G570" s="78">
        <v>0</v>
      </c>
      <c r="H570" s="45"/>
      <c r="I570" s="45"/>
      <c r="J570" s="111"/>
      <c r="K570" s="45"/>
    </row>
    <row r="571" spans="1:11" ht="12.75">
      <c r="A571" s="44"/>
      <c r="B571" s="11"/>
      <c r="C571" s="45"/>
      <c r="D571" s="77"/>
      <c r="E571" s="53">
        <v>0</v>
      </c>
      <c r="F571" s="53">
        <v>0</v>
      </c>
      <c r="G571" s="78">
        <v>0</v>
      </c>
      <c r="H571" s="45"/>
      <c r="I571" s="45"/>
      <c r="J571" s="111"/>
      <c r="K571" s="45"/>
    </row>
    <row r="572" spans="1:11" ht="103.5" customHeight="1">
      <c r="A572" s="44" t="s">
        <v>581</v>
      </c>
      <c r="B572" s="11" t="s">
        <v>582</v>
      </c>
      <c r="C572" s="45" t="s">
        <v>668</v>
      </c>
      <c r="D572" s="77" t="s">
        <v>757</v>
      </c>
      <c r="E572" s="53">
        <v>800</v>
      </c>
      <c r="F572" s="53">
        <v>120</v>
      </c>
      <c r="G572" s="78">
        <v>0</v>
      </c>
      <c r="H572" s="45"/>
      <c r="I572" s="45"/>
      <c r="J572" s="111"/>
      <c r="K572" s="86" t="str">
        <f>CONCATENATE("Выполнение ",ROUND(G572/F572*100,1)," %")</f>
        <v>Выполнение 0 %</v>
      </c>
    </row>
    <row r="573" spans="1:11" ht="12.75">
      <c r="A573" s="44"/>
      <c r="B573" s="11"/>
      <c r="C573" s="45"/>
      <c r="D573" s="77"/>
      <c r="E573" s="53">
        <v>800</v>
      </c>
      <c r="F573" s="53">
        <v>120</v>
      </c>
      <c r="G573" s="78">
        <v>0</v>
      </c>
      <c r="H573" s="45"/>
      <c r="I573" s="45"/>
      <c r="J573" s="111"/>
      <c r="K573" s="45"/>
    </row>
    <row r="574" spans="1:11" ht="12.75">
      <c r="A574" s="44"/>
      <c r="B574" s="11"/>
      <c r="C574" s="45"/>
      <c r="D574" s="77"/>
      <c r="E574" s="53">
        <v>0</v>
      </c>
      <c r="F574" s="53">
        <v>0</v>
      </c>
      <c r="G574" s="78">
        <v>0</v>
      </c>
      <c r="H574" s="45"/>
      <c r="I574" s="45"/>
      <c r="J574" s="111"/>
      <c r="K574" s="45"/>
    </row>
    <row r="575" spans="1:11" ht="12.75">
      <c r="A575" s="44"/>
      <c r="B575" s="11"/>
      <c r="C575" s="45"/>
      <c r="D575" s="77"/>
      <c r="E575" s="53">
        <v>0</v>
      </c>
      <c r="F575" s="53">
        <v>0</v>
      </c>
      <c r="G575" s="78">
        <v>0</v>
      </c>
      <c r="H575" s="45"/>
      <c r="I575" s="45"/>
      <c r="J575" s="111"/>
      <c r="K575" s="45"/>
    </row>
    <row r="576" spans="1:11" ht="97.5" customHeight="1">
      <c r="A576" s="44" t="s">
        <v>583</v>
      </c>
      <c r="B576" s="11" t="s">
        <v>584</v>
      </c>
      <c r="C576" s="45" t="s">
        <v>862</v>
      </c>
      <c r="D576" s="77" t="s">
        <v>757</v>
      </c>
      <c r="E576" s="53">
        <v>580</v>
      </c>
      <c r="F576" s="53">
        <v>123.8</v>
      </c>
      <c r="G576" s="78">
        <v>123.8</v>
      </c>
      <c r="H576" s="45"/>
      <c r="I576" s="45"/>
      <c r="J576" s="111"/>
      <c r="K576" s="45" t="s">
        <v>226</v>
      </c>
    </row>
    <row r="577" spans="1:11" ht="12.75">
      <c r="A577" s="44"/>
      <c r="B577" s="11"/>
      <c r="C577" s="45"/>
      <c r="D577" s="77"/>
      <c r="E577" s="53">
        <v>580</v>
      </c>
      <c r="F577" s="53">
        <v>123.8</v>
      </c>
      <c r="G577" s="78">
        <v>123.8</v>
      </c>
      <c r="H577" s="45"/>
      <c r="I577" s="45"/>
      <c r="J577" s="111"/>
      <c r="K577" s="45"/>
    </row>
    <row r="578" spans="1:11" ht="12.75">
      <c r="A578" s="44"/>
      <c r="B578" s="11"/>
      <c r="C578" s="45"/>
      <c r="D578" s="77"/>
      <c r="E578" s="53">
        <v>0</v>
      </c>
      <c r="F578" s="53">
        <v>0</v>
      </c>
      <c r="G578" s="78">
        <v>0</v>
      </c>
      <c r="H578" s="45"/>
      <c r="I578" s="45"/>
      <c r="J578" s="111"/>
      <c r="K578" s="45"/>
    </row>
    <row r="579" spans="1:11" ht="12.75">
      <c r="A579" s="44"/>
      <c r="B579" s="11"/>
      <c r="C579" s="45"/>
      <c r="D579" s="77"/>
      <c r="E579" s="53">
        <v>0</v>
      </c>
      <c r="F579" s="53">
        <v>0</v>
      </c>
      <c r="G579" s="78">
        <v>0</v>
      </c>
      <c r="H579" s="45"/>
      <c r="I579" s="45"/>
      <c r="J579" s="111"/>
      <c r="K579" s="45"/>
    </row>
    <row r="580" spans="1:11" ht="97.5" customHeight="1">
      <c r="A580" s="44" t="s">
        <v>585</v>
      </c>
      <c r="B580" s="11" t="s">
        <v>586</v>
      </c>
      <c r="C580" s="45" t="s">
        <v>668</v>
      </c>
      <c r="D580" s="77" t="s">
        <v>757</v>
      </c>
      <c r="E580" s="53">
        <v>780</v>
      </c>
      <c r="F580" s="53">
        <v>276.6</v>
      </c>
      <c r="G580" s="78">
        <v>276.6</v>
      </c>
      <c r="H580" s="45"/>
      <c r="I580" s="45"/>
      <c r="J580" s="111"/>
      <c r="K580" s="45" t="s">
        <v>226</v>
      </c>
    </row>
    <row r="581" spans="1:11" ht="12.75">
      <c r="A581" s="44"/>
      <c r="B581" s="11"/>
      <c r="C581" s="45"/>
      <c r="D581" s="77"/>
      <c r="E581" s="53">
        <v>780</v>
      </c>
      <c r="F581" s="53">
        <v>276.6</v>
      </c>
      <c r="G581" s="78">
        <v>276.6</v>
      </c>
      <c r="H581" s="45"/>
      <c r="I581" s="45"/>
      <c r="J581" s="111"/>
      <c r="K581" s="45"/>
    </row>
    <row r="582" spans="1:11" ht="12.75">
      <c r="A582" s="44"/>
      <c r="B582" s="11"/>
      <c r="C582" s="45"/>
      <c r="D582" s="77"/>
      <c r="E582" s="53">
        <v>0</v>
      </c>
      <c r="F582" s="53">
        <v>0</v>
      </c>
      <c r="G582" s="78">
        <v>0</v>
      </c>
      <c r="H582" s="45"/>
      <c r="I582" s="45"/>
      <c r="J582" s="111"/>
      <c r="K582" s="45"/>
    </row>
    <row r="583" spans="1:11" ht="12.75">
      <c r="A583" s="44"/>
      <c r="B583" s="11"/>
      <c r="C583" s="45"/>
      <c r="D583" s="77"/>
      <c r="E583" s="53">
        <v>0</v>
      </c>
      <c r="F583" s="53">
        <v>0</v>
      </c>
      <c r="G583" s="78">
        <v>0</v>
      </c>
      <c r="H583" s="45"/>
      <c r="I583" s="45"/>
      <c r="J583" s="111"/>
      <c r="K583" s="45"/>
    </row>
    <row r="584" spans="1:11" ht="117" customHeight="1">
      <c r="A584" s="44" t="s">
        <v>587</v>
      </c>
      <c r="B584" s="11" t="s">
        <v>588</v>
      </c>
      <c r="C584" s="45" t="s">
        <v>589</v>
      </c>
      <c r="D584" s="77"/>
      <c r="E584" s="53">
        <v>350</v>
      </c>
      <c r="F584" s="53">
        <v>52.5</v>
      </c>
      <c r="G584" s="78">
        <v>0</v>
      </c>
      <c r="H584" s="45"/>
      <c r="I584" s="45"/>
      <c r="J584" s="111"/>
      <c r="K584" s="86" t="str">
        <f>CONCATENATE("Выполнение ",ROUND(G584/F584*100,1)," %")</f>
        <v>Выполнение 0 %</v>
      </c>
    </row>
    <row r="585" spans="1:11" ht="12.75">
      <c r="A585" s="44"/>
      <c r="B585" s="11"/>
      <c r="C585" s="45"/>
      <c r="D585" s="77"/>
      <c r="E585" s="53">
        <v>350</v>
      </c>
      <c r="F585" s="53">
        <v>52.5</v>
      </c>
      <c r="G585" s="78">
        <v>0</v>
      </c>
      <c r="H585" s="45"/>
      <c r="I585" s="45"/>
      <c r="J585" s="111"/>
      <c r="K585" s="45"/>
    </row>
    <row r="586" spans="1:11" ht="12.75">
      <c r="A586" s="44"/>
      <c r="B586" s="11"/>
      <c r="C586" s="45"/>
      <c r="D586" s="77"/>
      <c r="E586" s="53">
        <v>0</v>
      </c>
      <c r="F586" s="53">
        <v>0</v>
      </c>
      <c r="G586" s="78">
        <v>0</v>
      </c>
      <c r="H586" s="45"/>
      <c r="I586" s="45"/>
      <c r="J586" s="111"/>
      <c r="K586" s="45"/>
    </row>
    <row r="587" spans="1:11" ht="12.75">
      <c r="A587" s="44"/>
      <c r="B587" s="11"/>
      <c r="C587" s="45"/>
      <c r="D587" s="77"/>
      <c r="E587" s="53">
        <v>0</v>
      </c>
      <c r="F587" s="53">
        <v>0</v>
      </c>
      <c r="G587" s="78">
        <v>0</v>
      </c>
      <c r="H587" s="45"/>
      <c r="I587" s="45"/>
      <c r="J587" s="111"/>
      <c r="K587" s="45"/>
    </row>
    <row r="588" spans="1:11" ht="152.25" customHeight="1">
      <c r="A588" s="44" t="s">
        <v>590</v>
      </c>
      <c r="B588" s="11" t="s">
        <v>591</v>
      </c>
      <c r="C588" s="45" t="s">
        <v>589</v>
      </c>
      <c r="D588" s="77" t="s">
        <v>592</v>
      </c>
      <c r="E588" s="53">
        <v>300</v>
      </c>
      <c r="F588" s="53">
        <v>30</v>
      </c>
      <c r="G588" s="78">
        <v>0</v>
      </c>
      <c r="H588" s="45"/>
      <c r="I588" s="45"/>
      <c r="J588" s="111"/>
      <c r="K588" s="86" t="str">
        <f>CONCATENATE("Выполнение ",ROUND(G588/F588*100,1)," %")</f>
        <v>Выполнение 0 %</v>
      </c>
    </row>
    <row r="589" spans="1:11" ht="12.75">
      <c r="A589" s="44"/>
      <c r="B589" s="11"/>
      <c r="C589" s="45"/>
      <c r="D589" s="77"/>
      <c r="E589" s="53">
        <v>300</v>
      </c>
      <c r="F589" s="53">
        <v>30</v>
      </c>
      <c r="G589" s="78">
        <v>0</v>
      </c>
      <c r="H589" s="45"/>
      <c r="I589" s="45"/>
      <c r="J589" s="111"/>
      <c r="K589" s="45"/>
    </row>
    <row r="590" spans="1:11" ht="12.75">
      <c r="A590" s="44"/>
      <c r="B590" s="11"/>
      <c r="C590" s="45"/>
      <c r="D590" s="77"/>
      <c r="E590" s="53">
        <v>0</v>
      </c>
      <c r="F590" s="53">
        <v>0</v>
      </c>
      <c r="G590" s="78">
        <v>0</v>
      </c>
      <c r="H590" s="45"/>
      <c r="I590" s="45"/>
      <c r="J590" s="111"/>
      <c r="K590" s="45"/>
    </row>
    <row r="591" spans="1:11" ht="12.75">
      <c r="A591" s="44"/>
      <c r="B591" s="11"/>
      <c r="C591" s="77"/>
      <c r="D591" s="77"/>
      <c r="E591" s="53">
        <v>0</v>
      </c>
      <c r="F591" s="53">
        <v>0</v>
      </c>
      <c r="G591" s="78">
        <v>0</v>
      </c>
      <c r="H591" s="45"/>
      <c r="I591" s="45"/>
      <c r="J591" s="111"/>
      <c r="K591" s="45"/>
    </row>
    <row r="592" spans="1:11" ht="264.75" customHeight="1">
      <c r="A592" s="44" t="s">
        <v>593</v>
      </c>
      <c r="B592" s="11" t="s">
        <v>594</v>
      </c>
      <c r="C592" s="45" t="s">
        <v>416</v>
      </c>
      <c r="D592" s="77" t="s">
        <v>754</v>
      </c>
      <c r="E592" s="53">
        <v>500</v>
      </c>
      <c r="F592" s="53">
        <v>220</v>
      </c>
      <c r="G592" s="78">
        <v>100</v>
      </c>
      <c r="H592" s="45"/>
      <c r="I592" s="45"/>
      <c r="J592" s="111"/>
      <c r="K592" s="45" t="s">
        <v>776</v>
      </c>
    </row>
    <row r="593" spans="1:11" ht="12.75">
      <c r="A593" s="44"/>
      <c r="B593" s="11"/>
      <c r="C593" s="45"/>
      <c r="D593" s="77"/>
      <c r="E593" s="53">
        <v>500</v>
      </c>
      <c r="F593" s="53">
        <v>220</v>
      </c>
      <c r="G593" s="78">
        <v>100</v>
      </c>
      <c r="H593" s="45"/>
      <c r="I593" s="45"/>
      <c r="J593" s="111"/>
      <c r="K593" s="45"/>
    </row>
    <row r="594" spans="1:11" ht="12.75">
      <c r="A594" s="44"/>
      <c r="B594" s="11"/>
      <c r="C594" s="45"/>
      <c r="D594" s="77"/>
      <c r="E594" s="53">
        <v>0</v>
      </c>
      <c r="F594" s="53">
        <v>0</v>
      </c>
      <c r="G594" s="78">
        <v>0</v>
      </c>
      <c r="H594" s="45"/>
      <c r="I594" s="45"/>
      <c r="J594" s="111"/>
      <c r="K594" s="45"/>
    </row>
    <row r="595" spans="1:11" ht="12.75">
      <c r="A595" s="44"/>
      <c r="B595" s="11"/>
      <c r="C595" s="45"/>
      <c r="D595" s="77"/>
      <c r="E595" s="53">
        <v>0</v>
      </c>
      <c r="F595" s="53">
        <v>0</v>
      </c>
      <c r="G595" s="78">
        <v>0</v>
      </c>
      <c r="H595" s="45"/>
      <c r="I595" s="45"/>
      <c r="J595" s="111"/>
      <c r="K595" s="45"/>
    </row>
    <row r="596" spans="1:11" ht="129" customHeight="1">
      <c r="A596" s="44" t="s">
        <v>595</v>
      </c>
      <c r="B596" s="11" t="s">
        <v>596</v>
      </c>
      <c r="C596" s="45" t="s">
        <v>814</v>
      </c>
      <c r="D596" s="77" t="s">
        <v>568</v>
      </c>
      <c r="E596" s="53">
        <v>600</v>
      </c>
      <c r="F596" s="53">
        <v>597.84</v>
      </c>
      <c r="G596" s="78">
        <v>0</v>
      </c>
      <c r="H596" s="45"/>
      <c r="I596" s="45"/>
      <c r="J596" s="111"/>
      <c r="K596" s="86" t="str">
        <f>CONCATENATE("Выполнение ",ROUND(G596/F596*100,1)," %")</f>
        <v>Выполнение 0 %</v>
      </c>
    </row>
    <row r="597" spans="1:11" ht="12.75">
      <c r="A597" s="44"/>
      <c r="B597" s="11"/>
      <c r="C597" s="45"/>
      <c r="D597" s="77"/>
      <c r="E597" s="53">
        <v>600</v>
      </c>
      <c r="F597" s="53">
        <v>597.84</v>
      </c>
      <c r="G597" s="78">
        <v>0</v>
      </c>
      <c r="H597" s="45"/>
      <c r="I597" s="45"/>
      <c r="J597" s="111"/>
      <c r="K597" s="45"/>
    </row>
    <row r="598" spans="1:11" ht="12.75">
      <c r="A598" s="44"/>
      <c r="B598" s="11"/>
      <c r="C598" s="45"/>
      <c r="D598" s="77"/>
      <c r="E598" s="53">
        <v>0</v>
      </c>
      <c r="F598" s="53">
        <v>0</v>
      </c>
      <c r="G598" s="78">
        <v>0</v>
      </c>
      <c r="H598" s="45"/>
      <c r="I598" s="45"/>
      <c r="J598" s="111"/>
      <c r="K598" s="45"/>
    </row>
    <row r="599" spans="1:11" ht="12.75">
      <c r="A599" s="44"/>
      <c r="B599" s="11"/>
      <c r="C599" s="45"/>
      <c r="D599" s="77"/>
      <c r="E599" s="53">
        <v>0</v>
      </c>
      <c r="F599" s="53">
        <v>0</v>
      </c>
      <c r="G599" s="78">
        <v>0</v>
      </c>
      <c r="H599" s="45"/>
      <c r="I599" s="45"/>
      <c r="J599" s="111"/>
      <c r="K599" s="45"/>
    </row>
    <row r="600" spans="1:11" ht="151.5" customHeight="1">
      <c r="A600" s="44" t="s">
        <v>597</v>
      </c>
      <c r="B600" s="11" t="s">
        <v>598</v>
      </c>
      <c r="C600" s="45" t="s">
        <v>599</v>
      </c>
      <c r="D600" s="77" t="s">
        <v>600</v>
      </c>
      <c r="E600" s="53">
        <v>600</v>
      </c>
      <c r="F600" s="53">
        <v>100</v>
      </c>
      <c r="G600" s="78">
        <v>0</v>
      </c>
      <c r="H600" s="45"/>
      <c r="I600" s="45"/>
      <c r="J600" s="111"/>
      <c r="K600" s="86" t="str">
        <f>CONCATENATE("Выполнение ",ROUND(G600/F600*100,1)," %")</f>
        <v>Выполнение 0 %</v>
      </c>
    </row>
    <row r="601" spans="1:11" ht="12.75">
      <c r="A601" s="44"/>
      <c r="B601" s="11"/>
      <c r="C601" s="45"/>
      <c r="D601" s="77"/>
      <c r="E601" s="53">
        <v>600</v>
      </c>
      <c r="F601" s="53">
        <v>100</v>
      </c>
      <c r="G601" s="78">
        <v>0</v>
      </c>
      <c r="H601" s="45"/>
      <c r="I601" s="45"/>
      <c r="J601" s="111"/>
      <c r="K601" s="45"/>
    </row>
    <row r="602" spans="1:11" ht="12.75">
      <c r="A602" s="44"/>
      <c r="B602" s="11"/>
      <c r="C602" s="45"/>
      <c r="D602" s="77"/>
      <c r="E602" s="53">
        <v>0</v>
      </c>
      <c r="F602" s="53">
        <v>0</v>
      </c>
      <c r="G602" s="78">
        <v>0</v>
      </c>
      <c r="H602" s="45"/>
      <c r="I602" s="45"/>
      <c r="J602" s="111"/>
      <c r="K602" s="45"/>
    </row>
    <row r="603" spans="1:11" ht="12.75">
      <c r="A603" s="44"/>
      <c r="B603" s="11"/>
      <c r="C603" s="45"/>
      <c r="D603" s="77"/>
      <c r="E603" s="53">
        <v>0</v>
      </c>
      <c r="F603" s="53">
        <v>0</v>
      </c>
      <c r="G603" s="78">
        <v>0</v>
      </c>
      <c r="H603" s="45"/>
      <c r="I603" s="45"/>
      <c r="J603" s="111"/>
      <c r="K603" s="45"/>
    </row>
    <row r="604" spans="1:11" ht="186.75" customHeight="1">
      <c r="A604" s="44" t="s">
        <v>601</v>
      </c>
      <c r="B604" s="11" t="s">
        <v>602</v>
      </c>
      <c r="C604" s="45" t="s">
        <v>778</v>
      </c>
      <c r="D604" s="77" t="s">
        <v>603</v>
      </c>
      <c r="E604" s="53">
        <v>950</v>
      </c>
      <c r="F604" s="53">
        <v>190</v>
      </c>
      <c r="G604" s="78">
        <v>190</v>
      </c>
      <c r="H604" s="45"/>
      <c r="I604" s="45"/>
      <c r="J604" s="111"/>
      <c r="K604" s="45" t="s">
        <v>226</v>
      </c>
    </row>
    <row r="605" spans="1:11" ht="12.75">
      <c r="A605" s="44"/>
      <c r="B605" s="11"/>
      <c r="C605" s="45"/>
      <c r="D605" s="77"/>
      <c r="E605" s="53">
        <v>950</v>
      </c>
      <c r="F605" s="53">
        <v>190</v>
      </c>
      <c r="G605" s="78">
        <v>190</v>
      </c>
      <c r="H605" s="45"/>
      <c r="I605" s="45"/>
      <c r="J605" s="111"/>
      <c r="K605" s="45"/>
    </row>
    <row r="606" spans="1:11" ht="12.75">
      <c r="A606" s="44"/>
      <c r="B606" s="11"/>
      <c r="C606" s="45"/>
      <c r="D606" s="77"/>
      <c r="E606" s="53">
        <v>0</v>
      </c>
      <c r="F606" s="53">
        <v>0</v>
      </c>
      <c r="G606" s="78">
        <v>0</v>
      </c>
      <c r="H606" s="45"/>
      <c r="I606" s="45"/>
      <c r="J606" s="111"/>
      <c r="K606" s="45"/>
    </row>
    <row r="607" spans="1:11" ht="12.75">
      <c r="A607" s="44"/>
      <c r="B607" s="11"/>
      <c r="C607" s="45"/>
      <c r="D607" s="77"/>
      <c r="E607" s="53">
        <v>0</v>
      </c>
      <c r="F607" s="53">
        <v>0</v>
      </c>
      <c r="G607" s="78">
        <v>0</v>
      </c>
      <c r="H607" s="45"/>
      <c r="I607" s="45"/>
      <c r="J607" s="111"/>
      <c r="K607" s="45"/>
    </row>
    <row r="608" spans="1:11" ht="184.5">
      <c r="A608" s="44" t="s">
        <v>604</v>
      </c>
      <c r="B608" s="11" t="s">
        <v>605</v>
      </c>
      <c r="C608" s="45" t="s">
        <v>606</v>
      </c>
      <c r="D608" s="77" t="s">
        <v>607</v>
      </c>
      <c r="E608" s="53">
        <v>500</v>
      </c>
      <c r="F608" s="53">
        <v>52.5</v>
      </c>
      <c r="G608" s="78">
        <v>52.5</v>
      </c>
      <c r="H608" s="45"/>
      <c r="I608" s="45"/>
      <c r="J608" s="111"/>
      <c r="K608" s="45" t="s">
        <v>226</v>
      </c>
    </row>
    <row r="609" spans="1:11" ht="12.75">
      <c r="A609" s="44"/>
      <c r="B609" s="11"/>
      <c r="C609" s="45"/>
      <c r="D609" s="77"/>
      <c r="E609" s="53">
        <v>500</v>
      </c>
      <c r="F609" s="53">
        <v>52.5</v>
      </c>
      <c r="G609" s="78">
        <v>52.5</v>
      </c>
      <c r="H609" s="45"/>
      <c r="I609" s="45"/>
      <c r="J609" s="111"/>
      <c r="K609" s="45"/>
    </row>
    <row r="610" spans="1:11" ht="12.75">
      <c r="A610" s="44"/>
      <c r="B610" s="11"/>
      <c r="C610" s="45"/>
      <c r="D610" s="77"/>
      <c r="E610" s="53">
        <v>0</v>
      </c>
      <c r="F610" s="53">
        <v>0</v>
      </c>
      <c r="G610" s="78">
        <v>0</v>
      </c>
      <c r="H610" s="45"/>
      <c r="I610" s="45"/>
      <c r="J610" s="111"/>
      <c r="K610" s="45"/>
    </row>
    <row r="611" spans="1:11" ht="12.75">
      <c r="A611" s="44"/>
      <c r="B611" s="11"/>
      <c r="C611" s="45"/>
      <c r="D611" s="77"/>
      <c r="E611" s="53">
        <v>0</v>
      </c>
      <c r="F611" s="53">
        <v>0</v>
      </c>
      <c r="G611" s="78">
        <v>0</v>
      </c>
      <c r="H611" s="45"/>
      <c r="I611" s="45"/>
      <c r="J611" s="111"/>
      <c r="K611" s="45"/>
    </row>
    <row r="612" spans="1:11" ht="177.75" customHeight="1">
      <c r="A612" s="44" t="s">
        <v>608</v>
      </c>
      <c r="B612" s="11" t="s">
        <v>609</v>
      </c>
      <c r="C612" s="45" t="s">
        <v>610</v>
      </c>
      <c r="D612" s="77" t="s">
        <v>611</v>
      </c>
      <c r="E612" s="53">
        <v>1140</v>
      </c>
      <c r="F612" s="53">
        <v>600</v>
      </c>
      <c r="G612" s="78">
        <v>600</v>
      </c>
      <c r="H612" s="45"/>
      <c r="I612" s="45"/>
      <c r="J612" s="111"/>
      <c r="K612" s="45" t="s">
        <v>226</v>
      </c>
    </row>
    <row r="613" spans="1:11" ht="12.75">
      <c r="A613" s="44"/>
      <c r="B613" s="11"/>
      <c r="C613" s="45"/>
      <c r="D613" s="77"/>
      <c r="E613" s="53">
        <v>1140</v>
      </c>
      <c r="F613" s="53">
        <v>600</v>
      </c>
      <c r="G613" s="78">
        <v>600</v>
      </c>
      <c r="H613" s="45"/>
      <c r="I613" s="45"/>
      <c r="J613" s="111"/>
      <c r="K613" s="123"/>
    </row>
    <row r="614" spans="1:11" ht="12.75">
      <c r="A614" s="44"/>
      <c r="B614" s="11"/>
      <c r="C614" s="45"/>
      <c r="D614" s="77"/>
      <c r="E614" s="53">
        <v>0</v>
      </c>
      <c r="F614" s="53">
        <v>0</v>
      </c>
      <c r="G614" s="78">
        <v>0</v>
      </c>
      <c r="H614" s="45"/>
      <c r="I614" s="45"/>
      <c r="J614" s="111"/>
      <c r="K614" s="123"/>
    </row>
    <row r="615" spans="1:11" ht="12.75">
      <c r="A615" s="44"/>
      <c r="B615" s="11"/>
      <c r="C615" s="45"/>
      <c r="D615" s="77"/>
      <c r="E615" s="53">
        <v>0</v>
      </c>
      <c r="F615" s="53">
        <v>0</v>
      </c>
      <c r="G615" s="78">
        <v>0</v>
      </c>
      <c r="H615" s="45"/>
      <c r="I615" s="45"/>
      <c r="J615" s="111"/>
      <c r="K615" s="123"/>
    </row>
    <row r="616" spans="1:11" ht="165" customHeight="1">
      <c r="A616" s="44" t="s">
        <v>612</v>
      </c>
      <c r="B616" s="11" t="s">
        <v>613</v>
      </c>
      <c r="C616" s="45" t="s">
        <v>610</v>
      </c>
      <c r="D616" s="77" t="s">
        <v>611</v>
      </c>
      <c r="E616" s="53">
        <v>1330</v>
      </c>
      <c r="F616" s="53">
        <v>740</v>
      </c>
      <c r="G616" s="78">
        <v>740</v>
      </c>
      <c r="H616" s="45"/>
      <c r="I616" s="45"/>
      <c r="J616" s="111"/>
      <c r="K616" s="45" t="s">
        <v>226</v>
      </c>
    </row>
    <row r="617" spans="1:11" ht="12.75">
      <c r="A617" s="44"/>
      <c r="B617" s="11"/>
      <c r="C617" s="45"/>
      <c r="D617" s="77"/>
      <c r="E617" s="53">
        <v>1330</v>
      </c>
      <c r="F617" s="53">
        <v>740</v>
      </c>
      <c r="G617" s="78">
        <v>740</v>
      </c>
      <c r="H617" s="45"/>
      <c r="I617" s="45"/>
      <c r="J617" s="111"/>
      <c r="K617" s="123"/>
    </row>
    <row r="618" spans="1:11" ht="12.75">
      <c r="A618" s="44"/>
      <c r="B618" s="11"/>
      <c r="C618" s="45"/>
      <c r="D618" s="77"/>
      <c r="E618" s="53">
        <v>0</v>
      </c>
      <c r="F618" s="53">
        <v>0</v>
      </c>
      <c r="G618" s="78">
        <v>0</v>
      </c>
      <c r="H618" s="45"/>
      <c r="I618" s="45"/>
      <c r="J618" s="111"/>
      <c r="K618" s="123"/>
    </row>
    <row r="619" spans="1:11" ht="12.75">
      <c r="A619" s="44"/>
      <c r="B619" s="11"/>
      <c r="C619" s="45"/>
      <c r="D619" s="77"/>
      <c r="E619" s="53">
        <v>0</v>
      </c>
      <c r="F619" s="53">
        <v>0</v>
      </c>
      <c r="G619" s="78">
        <v>0</v>
      </c>
      <c r="H619" s="45"/>
      <c r="I619" s="45"/>
      <c r="J619" s="111"/>
      <c r="K619" s="123"/>
    </row>
    <row r="620" spans="1:11" ht="173.25" customHeight="1">
      <c r="A620" s="44" t="s">
        <v>307</v>
      </c>
      <c r="B620" s="11" t="s">
        <v>308</v>
      </c>
      <c r="C620" s="45" t="s">
        <v>610</v>
      </c>
      <c r="D620" s="77" t="s">
        <v>230</v>
      </c>
      <c r="E620" s="53">
        <v>1500</v>
      </c>
      <c r="F620" s="53">
        <v>1500</v>
      </c>
      <c r="G620" s="78">
        <v>1500</v>
      </c>
      <c r="H620" s="45"/>
      <c r="I620" s="45"/>
      <c r="J620" s="111"/>
      <c r="K620" s="123" t="s">
        <v>231</v>
      </c>
    </row>
    <row r="621" spans="1:11" ht="12.75">
      <c r="A621" s="44"/>
      <c r="B621" s="11"/>
      <c r="C621" s="45"/>
      <c r="D621" s="77"/>
      <c r="E621" s="53">
        <v>1500</v>
      </c>
      <c r="F621" s="53">
        <v>1500</v>
      </c>
      <c r="G621" s="78">
        <v>1500</v>
      </c>
      <c r="H621" s="45"/>
      <c r="I621" s="45"/>
      <c r="J621" s="111"/>
      <c r="K621" s="123"/>
    </row>
    <row r="622" spans="1:11" ht="12.75">
      <c r="A622" s="44"/>
      <c r="B622" s="11"/>
      <c r="C622" s="45"/>
      <c r="D622" s="77"/>
      <c r="E622" s="53">
        <v>0</v>
      </c>
      <c r="F622" s="53">
        <v>0</v>
      </c>
      <c r="G622" s="78">
        <v>0</v>
      </c>
      <c r="H622" s="45"/>
      <c r="I622" s="45"/>
      <c r="J622" s="111"/>
      <c r="K622" s="123"/>
    </row>
    <row r="623" spans="1:11" ht="12.75">
      <c r="A623" s="44"/>
      <c r="B623" s="11"/>
      <c r="C623" s="45"/>
      <c r="D623" s="77"/>
      <c r="E623" s="53">
        <v>0</v>
      </c>
      <c r="F623" s="53">
        <v>0</v>
      </c>
      <c r="G623" s="78">
        <v>0</v>
      </c>
      <c r="H623" s="45"/>
      <c r="I623" s="45"/>
      <c r="J623" s="111"/>
      <c r="K623" s="123"/>
    </row>
    <row r="624" spans="1:11" ht="78.75">
      <c r="A624" s="44" t="s">
        <v>614</v>
      </c>
      <c r="B624" s="17" t="s">
        <v>615</v>
      </c>
      <c r="C624" s="45"/>
      <c r="D624" s="77"/>
      <c r="E624" s="53">
        <f>E625+E629+E633+E637+E641+E645+E649</f>
        <v>9707.504</v>
      </c>
      <c r="F624" s="53">
        <f>F625+F629+F633+F637+F641+F645+F649</f>
        <v>4416.3155</v>
      </c>
      <c r="G624" s="53">
        <f>G625+G629+G633+G637+G641+G645+G649</f>
        <v>2261.25</v>
      </c>
      <c r="H624" s="14"/>
      <c r="I624" s="14"/>
      <c r="J624" s="111"/>
      <c r="K624" s="86" t="str">
        <f>CONCATENATE("Выполнение ",ROUND(G624/F624*100,1)," %")</f>
        <v>Выполнение 51,2 %</v>
      </c>
    </row>
    <row r="625" spans="1:11" ht="128.25" customHeight="1">
      <c r="A625" s="44" t="s">
        <v>616</v>
      </c>
      <c r="B625" s="11" t="s">
        <v>165</v>
      </c>
      <c r="C625" s="45" t="s">
        <v>677</v>
      </c>
      <c r="D625" s="77" t="s">
        <v>568</v>
      </c>
      <c r="E625" s="53">
        <v>800</v>
      </c>
      <c r="F625" s="53">
        <v>100</v>
      </c>
      <c r="G625" s="53">
        <v>100</v>
      </c>
      <c r="H625" s="45"/>
      <c r="I625" s="45"/>
      <c r="J625" s="111"/>
      <c r="K625" s="45" t="s">
        <v>666</v>
      </c>
    </row>
    <row r="626" spans="1:11" ht="12.75">
      <c r="A626" s="44"/>
      <c r="B626" s="11"/>
      <c r="C626" s="45"/>
      <c r="D626" s="77"/>
      <c r="E626" s="53">
        <v>800</v>
      </c>
      <c r="F626" s="53">
        <v>100</v>
      </c>
      <c r="G626" s="53">
        <v>100</v>
      </c>
      <c r="H626" s="45"/>
      <c r="I626" s="45"/>
      <c r="J626" s="111"/>
      <c r="K626" s="14"/>
    </row>
    <row r="627" spans="1:11" ht="12.75">
      <c r="A627" s="44"/>
      <c r="B627" s="11"/>
      <c r="C627" s="45"/>
      <c r="D627" s="77"/>
      <c r="E627" s="53">
        <v>0</v>
      </c>
      <c r="F627" s="53">
        <v>0</v>
      </c>
      <c r="G627" s="53">
        <v>0</v>
      </c>
      <c r="H627" s="45"/>
      <c r="I627" s="45"/>
      <c r="J627" s="111"/>
      <c r="K627" s="14"/>
    </row>
    <row r="628" spans="1:11" ht="12.75">
      <c r="A628" s="44"/>
      <c r="B628" s="11"/>
      <c r="C628" s="45"/>
      <c r="D628" s="77"/>
      <c r="E628" s="53">
        <v>0</v>
      </c>
      <c r="F628" s="53">
        <v>0</v>
      </c>
      <c r="G628" s="53">
        <v>0</v>
      </c>
      <c r="H628" s="45"/>
      <c r="I628" s="45"/>
      <c r="J628" s="111"/>
      <c r="K628" s="14"/>
    </row>
    <row r="629" spans="1:11" ht="114.75" customHeight="1">
      <c r="A629" s="44" t="s">
        <v>166</v>
      </c>
      <c r="B629" s="11" t="s">
        <v>167</v>
      </c>
      <c r="C629" s="45" t="s">
        <v>680</v>
      </c>
      <c r="D629" s="77" t="s">
        <v>754</v>
      </c>
      <c r="E629" s="53">
        <v>2800</v>
      </c>
      <c r="F629" s="53">
        <v>945</v>
      </c>
      <c r="G629" s="78">
        <v>945</v>
      </c>
      <c r="H629" s="45"/>
      <c r="I629" s="45"/>
      <c r="J629" s="111"/>
      <c r="K629" s="45" t="s">
        <v>226</v>
      </c>
    </row>
    <row r="630" spans="1:11" ht="12.75">
      <c r="A630" s="44"/>
      <c r="B630" s="11"/>
      <c r="C630" s="45"/>
      <c r="D630" s="77"/>
      <c r="E630" s="53">
        <v>2800</v>
      </c>
      <c r="F630" s="53">
        <v>945</v>
      </c>
      <c r="G630" s="78">
        <v>945</v>
      </c>
      <c r="H630" s="45"/>
      <c r="I630" s="45"/>
      <c r="J630" s="111"/>
      <c r="K630" s="14"/>
    </row>
    <row r="631" spans="1:11" ht="12.75">
      <c r="A631" s="44"/>
      <c r="B631" s="11"/>
      <c r="C631" s="45"/>
      <c r="D631" s="77"/>
      <c r="E631" s="53">
        <v>0</v>
      </c>
      <c r="F631" s="53">
        <v>0</v>
      </c>
      <c r="G631" s="78">
        <v>0</v>
      </c>
      <c r="H631" s="45"/>
      <c r="I631" s="45"/>
      <c r="J631" s="111"/>
      <c r="K631" s="14"/>
    </row>
    <row r="632" spans="1:11" ht="12.75">
      <c r="A632" s="44"/>
      <c r="B632" s="11"/>
      <c r="C632" s="45"/>
      <c r="D632" s="77"/>
      <c r="E632" s="53">
        <v>0</v>
      </c>
      <c r="F632" s="53">
        <v>0</v>
      </c>
      <c r="G632" s="78">
        <v>0</v>
      </c>
      <c r="H632" s="45"/>
      <c r="I632" s="45"/>
      <c r="J632" s="111"/>
      <c r="K632" s="14"/>
    </row>
    <row r="633" spans="1:11" ht="135" customHeight="1">
      <c r="A633" s="44" t="s">
        <v>168</v>
      </c>
      <c r="B633" s="11" t="s">
        <v>169</v>
      </c>
      <c r="C633" s="77" t="s">
        <v>814</v>
      </c>
      <c r="D633" s="77" t="s">
        <v>550</v>
      </c>
      <c r="E633" s="53">
        <v>556.252</v>
      </c>
      <c r="F633" s="53">
        <v>218.607</v>
      </c>
      <c r="G633" s="78">
        <v>0</v>
      </c>
      <c r="H633" s="45"/>
      <c r="I633" s="45"/>
      <c r="J633" s="111"/>
      <c r="K633" s="86" t="str">
        <f>CONCATENATE("Выполнение ",ROUND(G633/F633*100,1)," %")</f>
        <v>Выполнение 0 %</v>
      </c>
    </row>
    <row r="634" spans="1:11" ht="12.75">
      <c r="A634" s="44"/>
      <c r="B634" s="11"/>
      <c r="C634" s="77"/>
      <c r="D634" s="77"/>
      <c r="E634" s="53">
        <v>556.252</v>
      </c>
      <c r="F634" s="53">
        <v>218.607</v>
      </c>
      <c r="G634" s="78">
        <v>0</v>
      </c>
      <c r="H634" s="45"/>
      <c r="I634" s="45"/>
      <c r="J634" s="111"/>
      <c r="K634" s="45"/>
    </row>
    <row r="635" spans="1:11" ht="12.75">
      <c r="A635" s="44"/>
      <c r="B635" s="11"/>
      <c r="C635" s="77"/>
      <c r="D635" s="77"/>
      <c r="E635" s="53">
        <v>0</v>
      </c>
      <c r="F635" s="53">
        <v>0</v>
      </c>
      <c r="G635" s="78">
        <v>0</v>
      </c>
      <c r="H635" s="45"/>
      <c r="I635" s="45"/>
      <c r="J635" s="111"/>
      <c r="K635" s="45"/>
    </row>
    <row r="636" spans="1:11" ht="12.75">
      <c r="A636" s="44"/>
      <c r="B636" s="11"/>
      <c r="C636" s="77"/>
      <c r="D636" s="77"/>
      <c r="E636" s="53">
        <v>0</v>
      </c>
      <c r="F636" s="53">
        <v>0</v>
      </c>
      <c r="G636" s="78">
        <v>0</v>
      </c>
      <c r="H636" s="45"/>
      <c r="I636" s="45"/>
      <c r="J636" s="111"/>
      <c r="K636" s="45"/>
    </row>
    <row r="637" spans="1:11" ht="136.5" customHeight="1">
      <c r="A637" s="44" t="s">
        <v>170</v>
      </c>
      <c r="B637" s="11" t="s">
        <v>171</v>
      </c>
      <c r="C637" s="45" t="s">
        <v>814</v>
      </c>
      <c r="D637" s="77" t="s">
        <v>568</v>
      </c>
      <c r="E637" s="53">
        <v>550</v>
      </c>
      <c r="F637" s="53">
        <v>57.75</v>
      </c>
      <c r="G637" s="78">
        <v>0</v>
      </c>
      <c r="H637" s="45"/>
      <c r="I637" s="45"/>
      <c r="J637" s="111"/>
      <c r="K637" s="86" t="str">
        <f>CONCATENATE("Выполнение ",ROUND(G637/F637*100,1)," %")</f>
        <v>Выполнение 0 %</v>
      </c>
    </row>
    <row r="638" spans="1:11" ht="12.75">
      <c r="A638" s="44"/>
      <c r="B638" s="11"/>
      <c r="C638" s="45"/>
      <c r="D638" s="77"/>
      <c r="E638" s="53">
        <v>550</v>
      </c>
      <c r="F638" s="53">
        <v>57.75</v>
      </c>
      <c r="G638" s="78">
        <v>0</v>
      </c>
      <c r="H638" s="45"/>
      <c r="I638" s="45"/>
      <c r="J638" s="111"/>
      <c r="K638" s="45"/>
    </row>
    <row r="639" spans="1:11" ht="12.75">
      <c r="A639" s="44"/>
      <c r="B639" s="11"/>
      <c r="C639" s="45"/>
      <c r="D639" s="77"/>
      <c r="E639" s="53">
        <v>0</v>
      </c>
      <c r="F639" s="53">
        <v>0</v>
      </c>
      <c r="G639" s="78">
        <v>0</v>
      </c>
      <c r="H639" s="45"/>
      <c r="I639" s="45"/>
      <c r="J639" s="111"/>
      <c r="K639" s="45"/>
    </row>
    <row r="640" spans="1:11" ht="12.75">
      <c r="A640" s="44"/>
      <c r="B640" s="11"/>
      <c r="C640" s="45"/>
      <c r="D640" s="77"/>
      <c r="E640" s="53">
        <v>0</v>
      </c>
      <c r="F640" s="53">
        <v>0</v>
      </c>
      <c r="G640" s="78">
        <v>0</v>
      </c>
      <c r="H640" s="45"/>
      <c r="I640" s="45"/>
      <c r="J640" s="111"/>
      <c r="K640" s="45"/>
    </row>
    <row r="641" spans="1:11" ht="107.25" customHeight="1">
      <c r="A641" s="44" t="s">
        <v>172</v>
      </c>
      <c r="B641" s="11" t="s">
        <v>537</v>
      </c>
      <c r="C641" s="45" t="s">
        <v>814</v>
      </c>
      <c r="D641" s="77" t="s">
        <v>550</v>
      </c>
      <c r="E641" s="53">
        <v>556.252</v>
      </c>
      <c r="F641" s="53">
        <v>454.9585</v>
      </c>
      <c r="G641" s="78">
        <v>0</v>
      </c>
      <c r="H641" s="45"/>
      <c r="I641" s="45"/>
      <c r="J641" s="111"/>
      <c r="K641" s="86" t="str">
        <f>CONCATENATE("Выполнение ",ROUND(G641/F641*100,1)," %")</f>
        <v>Выполнение 0 %</v>
      </c>
    </row>
    <row r="642" spans="1:11" ht="12.75">
      <c r="A642" s="44"/>
      <c r="B642" s="11"/>
      <c r="C642" s="45"/>
      <c r="D642" s="77"/>
      <c r="E642" s="53">
        <v>556.252</v>
      </c>
      <c r="F642" s="53">
        <v>454.9585</v>
      </c>
      <c r="G642" s="78">
        <v>0</v>
      </c>
      <c r="H642" s="45"/>
      <c r="I642" s="45"/>
      <c r="J642" s="111"/>
      <c r="K642" s="45"/>
    </row>
    <row r="643" spans="1:11" ht="12.75">
      <c r="A643" s="44"/>
      <c r="B643" s="11"/>
      <c r="C643" s="45"/>
      <c r="D643" s="77"/>
      <c r="E643" s="53">
        <v>0</v>
      </c>
      <c r="F643" s="53">
        <v>0</v>
      </c>
      <c r="G643" s="78">
        <v>0</v>
      </c>
      <c r="H643" s="45"/>
      <c r="I643" s="45"/>
      <c r="J643" s="111"/>
      <c r="K643" s="45"/>
    </row>
    <row r="644" spans="1:11" ht="12.75">
      <c r="A644" s="44"/>
      <c r="B644" s="11"/>
      <c r="C644" s="45"/>
      <c r="D644" s="77"/>
      <c r="E644" s="53">
        <v>0</v>
      </c>
      <c r="F644" s="53">
        <v>0</v>
      </c>
      <c r="G644" s="78">
        <v>0</v>
      </c>
      <c r="H644" s="45"/>
      <c r="I644" s="45"/>
      <c r="J644" s="111"/>
      <c r="K644" s="45"/>
    </row>
    <row r="645" spans="1:11" ht="203.25" customHeight="1">
      <c r="A645" s="44" t="s">
        <v>538</v>
      </c>
      <c r="B645" s="11" t="s">
        <v>539</v>
      </c>
      <c r="C645" s="45" t="s">
        <v>778</v>
      </c>
      <c r="D645" s="77" t="s">
        <v>540</v>
      </c>
      <c r="E645" s="53">
        <v>1195</v>
      </c>
      <c r="F645" s="53">
        <v>1015</v>
      </c>
      <c r="G645" s="78">
        <v>716.25</v>
      </c>
      <c r="H645" s="45"/>
      <c r="I645" s="45"/>
      <c r="J645" s="111"/>
      <c r="K645" s="45" t="s">
        <v>776</v>
      </c>
    </row>
    <row r="646" spans="1:11" ht="12.75">
      <c r="A646" s="44"/>
      <c r="B646" s="11"/>
      <c r="C646" s="45"/>
      <c r="D646" s="77"/>
      <c r="E646" s="53">
        <v>1195</v>
      </c>
      <c r="F646" s="53">
        <v>1015</v>
      </c>
      <c r="G646" s="78">
        <v>716.25</v>
      </c>
      <c r="H646" s="45"/>
      <c r="I646" s="45"/>
      <c r="J646" s="111"/>
      <c r="K646" s="45"/>
    </row>
    <row r="647" spans="1:11" ht="12.75">
      <c r="A647" s="44"/>
      <c r="B647" s="11"/>
      <c r="C647" s="45"/>
      <c r="D647" s="77"/>
      <c r="E647" s="53">
        <v>0</v>
      </c>
      <c r="F647" s="53">
        <v>0</v>
      </c>
      <c r="G647" s="78">
        <v>0</v>
      </c>
      <c r="H647" s="45"/>
      <c r="I647" s="45"/>
      <c r="J647" s="111"/>
      <c r="K647" s="45"/>
    </row>
    <row r="648" spans="1:11" ht="12.75">
      <c r="A648" s="44"/>
      <c r="B648" s="11"/>
      <c r="C648" s="45"/>
      <c r="D648" s="77"/>
      <c r="E648" s="53">
        <v>0</v>
      </c>
      <c r="F648" s="53">
        <v>0</v>
      </c>
      <c r="G648" s="78">
        <v>0</v>
      </c>
      <c r="H648" s="45"/>
      <c r="I648" s="45"/>
      <c r="J648" s="111"/>
      <c r="K648" s="45"/>
    </row>
    <row r="649" spans="1:11" ht="235.5" customHeight="1">
      <c r="A649" s="44" t="s">
        <v>541</v>
      </c>
      <c r="B649" s="11" t="s">
        <v>542</v>
      </c>
      <c r="C649" s="45" t="s">
        <v>672</v>
      </c>
      <c r="D649" s="77" t="s">
        <v>540</v>
      </c>
      <c r="E649" s="53">
        <v>3250</v>
      </c>
      <c r="F649" s="53">
        <v>1625</v>
      </c>
      <c r="G649" s="78">
        <v>500</v>
      </c>
      <c r="H649" s="45"/>
      <c r="I649" s="45"/>
      <c r="J649" s="111"/>
      <c r="K649" s="86" t="str">
        <f>CONCATENATE("Выполнение ",ROUND(G649/F649*100,1)," %")</f>
        <v>Выполнение 30,8 %</v>
      </c>
    </row>
    <row r="650" spans="1:11" ht="12.75">
      <c r="A650" s="44"/>
      <c r="B650" s="11"/>
      <c r="C650" s="45"/>
      <c r="D650" s="77"/>
      <c r="E650" s="53">
        <v>3250</v>
      </c>
      <c r="F650" s="53">
        <v>1625</v>
      </c>
      <c r="G650" s="78">
        <v>500</v>
      </c>
      <c r="H650" s="45"/>
      <c r="I650" s="45"/>
      <c r="J650" s="111"/>
      <c r="K650" s="45"/>
    </row>
    <row r="651" spans="1:11" ht="12.75">
      <c r="A651" s="44"/>
      <c r="B651" s="11"/>
      <c r="C651" s="45"/>
      <c r="D651" s="77"/>
      <c r="E651" s="53">
        <v>0</v>
      </c>
      <c r="F651" s="53">
        <v>0</v>
      </c>
      <c r="G651" s="78">
        <v>0</v>
      </c>
      <c r="H651" s="45"/>
      <c r="I651" s="45"/>
      <c r="J651" s="111"/>
      <c r="K651" s="45"/>
    </row>
    <row r="652" spans="1:11" ht="12.75">
      <c r="A652" s="44"/>
      <c r="B652" s="11"/>
      <c r="C652" s="45"/>
      <c r="D652" s="77"/>
      <c r="E652" s="53">
        <v>0</v>
      </c>
      <c r="F652" s="53">
        <v>0</v>
      </c>
      <c r="G652" s="78">
        <v>0</v>
      </c>
      <c r="H652" s="45"/>
      <c r="I652" s="45"/>
      <c r="J652" s="111"/>
      <c r="K652" s="45"/>
    </row>
    <row r="653" spans="1:11" ht="72" customHeight="1">
      <c r="A653" s="44" t="s">
        <v>543</v>
      </c>
      <c r="B653" s="17" t="s">
        <v>544</v>
      </c>
      <c r="C653" s="45"/>
      <c r="D653" s="77"/>
      <c r="E653" s="53">
        <f>E654+E658+E662+E666+E670+E674+E678</f>
        <v>8650</v>
      </c>
      <c r="F653" s="53">
        <f>F654+F658+F662+F666+F670+F674+F678</f>
        <v>4009.25</v>
      </c>
      <c r="G653" s="53">
        <f>G654+G658+G662+G666+G670+G674+G678</f>
        <v>3941</v>
      </c>
      <c r="H653" s="14"/>
      <c r="I653" s="14"/>
      <c r="J653" s="111"/>
      <c r="K653" s="86" t="str">
        <f>CONCATENATE("Выполнение ",ROUND(G653/F653*100,1)," %")</f>
        <v>Выполнение 98,3 %</v>
      </c>
    </row>
    <row r="654" spans="1:11" ht="130.5" customHeight="1">
      <c r="A654" s="44" t="s">
        <v>545</v>
      </c>
      <c r="B654" s="11" t="s">
        <v>546</v>
      </c>
      <c r="C654" s="45" t="s">
        <v>416</v>
      </c>
      <c r="D654" s="77" t="s">
        <v>754</v>
      </c>
      <c r="E654" s="53">
        <v>1800</v>
      </c>
      <c r="F654" s="53">
        <v>882</v>
      </c>
      <c r="G654" s="78">
        <v>882</v>
      </c>
      <c r="H654" s="45"/>
      <c r="I654" s="45"/>
      <c r="J654" s="111"/>
      <c r="K654" s="45" t="s">
        <v>226</v>
      </c>
    </row>
    <row r="655" spans="1:11" ht="12.75">
      <c r="A655" s="44"/>
      <c r="B655" s="11"/>
      <c r="C655" s="45"/>
      <c r="D655" s="77"/>
      <c r="E655" s="53">
        <v>1800</v>
      </c>
      <c r="F655" s="53">
        <v>882</v>
      </c>
      <c r="G655" s="78">
        <v>882</v>
      </c>
      <c r="H655" s="45"/>
      <c r="I655" s="45"/>
      <c r="J655" s="111"/>
      <c r="K655" s="45"/>
    </row>
    <row r="656" spans="1:11" ht="12.75">
      <c r="A656" s="44"/>
      <c r="B656" s="11"/>
      <c r="C656" s="45"/>
      <c r="D656" s="77"/>
      <c r="E656" s="53">
        <v>0</v>
      </c>
      <c r="F656" s="53">
        <v>0</v>
      </c>
      <c r="G656" s="78">
        <v>0</v>
      </c>
      <c r="H656" s="45"/>
      <c r="I656" s="45"/>
      <c r="J656" s="111"/>
      <c r="K656" s="45"/>
    </row>
    <row r="657" spans="1:11" ht="12.75">
      <c r="A657" s="44"/>
      <c r="B657" s="11"/>
      <c r="C657" s="45"/>
      <c r="D657" s="77"/>
      <c r="E657" s="53">
        <v>0</v>
      </c>
      <c r="F657" s="53">
        <v>0</v>
      </c>
      <c r="G657" s="78">
        <v>0</v>
      </c>
      <c r="H657" s="45"/>
      <c r="I657" s="45"/>
      <c r="J657" s="111"/>
      <c r="K657" s="45"/>
    </row>
    <row r="658" spans="1:11" ht="125.25" customHeight="1">
      <c r="A658" s="44" t="s">
        <v>186</v>
      </c>
      <c r="B658" s="11" t="s">
        <v>187</v>
      </c>
      <c r="C658" s="45" t="s">
        <v>862</v>
      </c>
      <c r="D658" s="77" t="s">
        <v>760</v>
      </c>
      <c r="E658" s="53">
        <v>400</v>
      </c>
      <c r="F658" s="53">
        <v>175</v>
      </c>
      <c r="G658" s="78">
        <v>175</v>
      </c>
      <c r="H658" s="45"/>
      <c r="I658" s="45"/>
      <c r="J658" s="111"/>
      <c r="K658" s="45" t="s">
        <v>226</v>
      </c>
    </row>
    <row r="659" spans="1:11" ht="12.75">
      <c r="A659" s="44"/>
      <c r="B659" s="11"/>
      <c r="C659" s="45"/>
      <c r="D659" s="77"/>
      <c r="E659" s="53">
        <v>400</v>
      </c>
      <c r="F659" s="53">
        <v>175</v>
      </c>
      <c r="G659" s="78">
        <v>175</v>
      </c>
      <c r="H659" s="45"/>
      <c r="I659" s="45"/>
      <c r="J659" s="111"/>
      <c r="K659" s="45"/>
    </row>
    <row r="660" spans="1:11" ht="12.75">
      <c r="A660" s="44"/>
      <c r="B660" s="11"/>
      <c r="C660" s="45"/>
      <c r="D660" s="77"/>
      <c r="E660" s="53">
        <v>0</v>
      </c>
      <c r="F660" s="53">
        <v>0</v>
      </c>
      <c r="G660" s="78">
        <v>0</v>
      </c>
      <c r="H660" s="45"/>
      <c r="I660" s="45"/>
      <c r="J660" s="111"/>
      <c r="K660" s="45"/>
    </row>
    <row r="661" spans="1:11" ht="12.75">
      <c r="A661" s="44"/>
      <c r="B661" s="11"/>
      <c r="C661" s="45"/>
      <c r="D661" s="77"/>
      <c r="E661" s="53">
        <v>0</v>
      </c>
      <c r="F661" s="53">
        <v>0</v>
      </c>
      <c r="G661" s="78">
        <v>0</v>
      </c>
      <c r="H661" s="45"/>
      <c r="I661" s="45"/>
      <c r="J661" s="111"/>
      <c r="K661" s="45"/>
    </row>
    <row r="662" spans="1:11" ht="202.5" customHeight="1">
      <c r="A662" s="44" t="s">
        <v>188</v>
      </c>
      <c r="B662" s="11" t="s">
        <v>189</v>
      </c>
      <c r="C662" s="45" t="s">
        <v>814</v>
      </c>
      <c r="D662" s="77" t="s">
        <v>568</v>
      </c>
      <c r="E662" s="53">
        <v>650</v>
      </c>
      <c r="F662" s="53">
        <v>68.25</v>
      </c>
      <c r="G662" s="78">
        <v>0</v>
      </c>
      <c r="H662" s="45"/>
      <c r="I662" s="45"/>
      <c r="J662" s="111"/>
      <c r="K662" s="86" t="str">
        <f>CONCATENATE("Выполнение ",ROUND(G662/F662*100,1)," %")</f>
        <v>Выполнение 0 %</v>
      </c>
    </row>
    <row r="663" spans="1:11" ht="12.75">
      <c r="A663" s="44"/>
      <c r="B663" s="11"/>
      <c r="C663" s="45"/>
      <c r="D663" s="77"/>
      <c r="E663" s="53">
        <v>650</v>
      </c>
      <c r="F663" s="53">
        <v>68.25</v>
      </c>
      <c r="G663" s="78">
        <v>0</v>
      </c>
      <c r="H663" s="45"/>
      <c r="I663" s="45"/>
      <c r="J663" s="111"/>
      <c r="K663" s="45"/>
    </row>
    <row r="664" spans="1:11" ht="12.75">
      <c r="A664" s="44"/>
      <c r="B664" s="11"/>
      <c r="C664" s="45"/>
      <c r="D664" s="77"/>
      <c r="E664" s="53">
        <v>0</v>
      </c>
      <c r="F664" s="53">
        <v>0</v>
      </c>
      <c r="G664" s="78">
        <v>0</v>
      </c>
      <c r="H664" s="45"/>
      <c r="I664" s="45"/>
      <c r="J664" s="111"/>
      <c r="K664" s="45"/>
    </row>
    <row r="665" spans="1:11" ht="12.75">
      <c r="A665" s="44"/>
      <c r="B665" s="11"/>
      <c r="C665" s="45"/>
      <c r="D665" s="77"/>
      <c r="E665" s="53">
        <v>0</v>
      </c>
      <c r="F665" s="53">
        <v>0</v>
      </c>
      <c r="G665" s="78">
        <v>0</v>
      </c>
      <c r="H665" s="45"/>
      <c r="I665" s="45"/>
      <c r="J665" s="111"/>
      <c r="K665" s="45"/>
    </row>
    <row r="666" spans="1:11" ht="163.5" customHeight="1">
      <c r="A666" s="44" t="s">
        <v>190</v>
      </c>
      <c r="B666" s="11" t="s">
        <v>191</v>
      </c>
      <c r="C666" s="45" t="s">
        <v>778</v>
      </c>
      <c r="D666" s="77" t="s">
        <v>611</v>
      </c>
      <c r="E666" s="53">
        <v>1200</v>
      </c>
      <c r="F666" s="53">
        <v>834</v>
      </c>
      <c r="G666" s="78">
        <v>834</v>
      </c>
      <c r="H666" s="45"/>
      <c r="I666" s="45"/>
      <c r="J666" s="111"/>
      <c r="K666" s="45" t="s">
        <v>226</v>
      </c>
    </row>
    <row r="667" spans="1:11" ht="12.75">
      <c r="A667" s="44"/>
      <c r="B667" s="11"/>
      <c r="C667" s="77"/>
      <c r="D667" s="77"/>
      <c r="E667" s="53">
        <v>1200</v>
      </c>
      <c r="F667" s="53">
        <v>834</v>
      </c>
      <c r="G667" s="78">
        <v>834</v>
      </c>
      <c r="H667" s="45"/>
      <c r="I667" s="45"/>
      <c r="J667" s="111"/>
      <c r="K667" s="45"/>
    </row>
    <row r="668" spans="1:11" ht="12.75">
      <c r="A668" s="44"/>
      <c r="B668" s="11"/>
      <c r="C668" s="77"/>
      <c r="D668" s="77"/>
      <c r="E668" s="53">
        <v>0</v>
      </c>
      <c r="F668" s="53">
        <v>0</v>
      </c>
      <c r="G668" s="78">
        <v>0</v>
      </c>
      <c r="H668" s="45"/>
      <c r="I668" s="45"/>
      <c r="J668" s="111"/>
      <c r="K668" s="45"/>
    </row>
    <row r="669" spans="1:11" ht="12.75">
      <c r="A669" s="44"/>
      <c r="B669" s="11"/>
      <c r="C669" s="77"/>
      <c r="D669" s="77"/>
      <c r="E669" s="53">
        <v>0</v>
      </c>
      <c r="F669" s="53">
        <v>0</v>
      </c>
      <c r="G669" s="78">
        <v>0</v>
      </c>
      <c r="H669" s="45"/>
      <c r="I669" s="45"/>
      <c r="J669" s="111"/>
      <c r="K669" s="45"/>
    </row>
    <row r="670" spans="1:11" ht="240" customHeight="1">
      <c r="A670" s="44" t="s">
        <v>192</v>
      </c>
      <c r="B670" s="11" t="s">
        <v>193</v>
      </c>
      <c r="C670" s="45" t="s">
        <v>778</v>
      </c>
      <c r="D670" s="77" t="s">
        <v>611</v>
      </c>
      <c r="E670" s="53">
        <v>1100</v>
      </c>
      <c r="F670" s="53">
        <v>550</v>
      </c>
      <c r="G670" s="78">
        <v>550</v>
      </c>
      <c r="H670" s="45"/>
      <c r="I670" s="45"/>
      <c r="J670" s="111"/>
      <c r="K670" s="45" t="s">
        <v>226</v>
      </c>
    </row>
    <row r="671" spans="1:11" ht="12.75">
      <c r="A671" s="44"/>
      <c r="B671" s="11"/>
      <c r="C671" s="45"/>
      <c r="D671" s="77"/>
      <c r="E671" s="53">
        <v>1100</v>
      </c>
      <c r="F671" s="53">
        <v>550</v>
      </c>
      <c r="G671" s="78">
        <v>550</v>
      </c>
      <c r="H671" s="45"/>
      <c r="I671" s="45"/>
      <c r="J671" s="111"/>
      <c r="K671" s="45"/>
    </row>
    <row r="672" spans="1:11" ht="12.75">
      <c r="A672" s="44"/>
      <c r="B672" s="11"/>
      <c r="C672" s="45"/>
      <c r="D672" s="77"/>
      <c r="E672" s="53">
        <v>0</v>
      </c>
      <c r="F672" s="53">
        <v>0</v>
      </c>
      <c r="G672" s="78">
        <v>0</v>
      </c>
      <c r="H672" s="45"/>
      <c r="I672" s="45"/>
      <c r="J672" s="111"/>
      <c r="K672" s="45"/>
    </row>
    <row r="673" spans="1:11" ht="12.75">
      <c r="A673" s="44"/>
      <c r="B673" s="11"/>
      <c r="C673" s="45"/>
      <c r="D673" s="77"/>
      <c r="E673" s="53">
        <v>0</v>
      </c>
      <c r="F673" s="53">
        <v>0</v>
      </c>
      <c r="G673" s="78">
        <v>0</v>
      </c>
      <c r="H673" s="45"/>
      <c r="I673" s="45"/>
      <c r="J673" s="111"/>
      <c r="K673" s="45"/>
    </row>
    <row r="674" spans="1:11" ht="151.5" customHeight="1">
      <c r="A674" s="44" t="s">
        <v>194</v>
      </c>
      <c r="B674" s="11" t="s">
        <v>195</v>
      </c>
      <c r="C674" s="45" t="s">
        <v>778</v>
      </c>
      <c r="D674" s="77" t="s">
        <v>611</v>
      </c>
      <c r="E674" s="53">
        <v>1500</v>
      </c>
      <c r="F674" s="53">
        <v>600</v>
      </c>
      <c r="G674" s="78">
        <v>600</v>
      </c>
      <c r="H674" s="45"/>
      <c r="I674" s="45"/>
      <c r="J674" s="111"/>
      <c r="K674" s="45" t="s">
        <v>226</v>
      </c>
    </row>
    <row r="675" spans="1:11" ht="12.75">
      <c r="A675" s="44"/>
      <c r="B675" s="11"/>
      <c r="C675" s="45"/>
      <c r="D675" s="77"/>
      <c r="E675" s="53">
        <v>1500</v>
      </c>
      <c r="F675" s="53">
        <v>600</v>
      </c>
      <c r="G675" s="78">
        <v>600</v>
      </c>
      <c r="H675" s="45"/>
      <c r="I675" s="45"/>
      <c r="J675" s="111"/>
      <c r="K675" s="45"/>
    </row>
    <row r="676" spans="1:11" ht="12.75">
      <c r="A676" s="44"/>
      <c r="B676" s="11"/>
      <c r="C676" s="45"/>
      <c r="D676" s="77"/>
      <c r="E676" s="53">
        <v>0</v>
      </c>
      <c r="F676" s="53">
        <v>0</v>
      </c>
      <c r="G676" s="78">
        <v>0</v>
      </c>
      <c r="H676" s="45"/>
      <c r="I676" s="45"/>
      <c r="J676" s="111"/>
      <c r="K676" s="45"/>
    </row>
    <row r="677" spans="1:11" ht="12.75">
      <c r="A677" s="44"/>
      <c r="B677" s="11"/>
      <c r="C677" s="45"/>
      <c r="D677" s="77"/>
      <c r="E677" s="53">
        <v>0</v>
      </c>
      <c r="F677" s="53">
        <v>0</v>
      </c>
      <c r="G677" s="78">
        <v>0</v>
      </c>
      <c r="H677" s="45"/>
      <c r="I677" s="45"/>
      <c r="J677" s="111"/>
      <c r="K677" s="45"/>
    </row>
    <row r="678" spans="1:11" ht="136.5" customHeight="1">
      <c r="A678" s="44" t="s">
        <v>309</v>
      </c>
      <c r="B678" s="11" t="s">
        <v>310</v>
      </c>
      <c r="C678" s="45" t="s">
        <v>843</v>
      </c>
      <c r="D678" s="77" t="s">
        <v>311</v>
      </c>
      <c r="E678" s="53">
        <v>2000</v>
      </c>
      <c r="F678" s="53">
        <v>900</v>
      </c>
      <c r="G678" s="53">
        <v>900</v>
      </c>
      <c r="H678" s="45"/>
      <c r="I678" s="45"/>
      <c r="J678" s="111"/>
      <c r="K678" s="45" t="s">
        <v>226</v>
      </c>
    </row>
    <row r="679" spans="1:11" ht="12.75">
      <c r="A679" s="44"/>
      <c r="B679" s="11"/>
      <c r="C679" s="45"/>
      <c r="D679" s="77"/>
      <c r="E679" s="53">
        <v>2000</v>
      </c>
      <c r="F679" s="53">
        <v>900</v>
      </c>
      <c r="G679" s="53">
        <v>900</v>
      </c>
      <c r="H679" s="45"/>
      <c r="I679" s="45"/>
      <c r="J679" s="111"/>
      <c r="K679" s="45"/>
    </row>
    <row r="680" spans="1:11" ht="12.75">
      <c r="A680" s="44"/>
      <c r="B680" s="11"/>
      <c r="C680" s="45"/>
      <c r="D680" s="77"/>
      <c r="E680" s="53">
        <v>0</v>
      </c>
      <c r="F680" s="53">
        <v>0</v>
      </c>
      <c r="G680" s="78">
        <v>0</v>
      </c>
      <c r="H680" s="45"/>
      <c r="I680" s="45"/>
      <c r="J680" s="111"/>
      <c r="K680" s="45"/>
    </row>
    <row r="681" spans="1:11" ht="12.75">
      <c r="A681" s="44"/>
      <c r="B681" s="11"/>
      <c r="C681" s="45"/>
      <c r="D681" s="77"/>
      <c r="E681" s="53">
        <v>0</v>
      </c>
      <c r="F681" s="53">
        <v>0</v>
      </c>
      <c r="G681" s="78">
        <v>0</v>
      </c>
      <c r="H681" s="45"/>
      <c r="I681" s="45"/>
      <c r="J681" s="111"/>
      <c r="K681" s="45"/>
    </row>
    <row r="682" spans="1:11" ht="60" customHeight="1">
      <c r="A682" s="44" t="s">
        <v>196</v>
      </c>
      <c r="B682" s="17" t="s">
        <v>197</v>
      </c>
      <c r="C682" s="45"/>
      <c r="D682" s="77"/>
      <c r="E682" s="53">
        <f>E683+E687+E691+E695+E699+E703+E707+E711+E715+E719+E723</f>
        <v>15582.7</v>
      </c>
      <c r="F682" s="53">
        <f>F683+F687+F691+F695+F699+F703+F707+F711+F715+F719+F723</f>
        <v>4528.17</v>
      </c>
      <c r="G682" s="53">
        <f>G683+G687+G691+G695+G699+G703+G707+G711+G715+G719+G723</f>
        <v>3742.37</v>
      </c>
      <c r="H682" s="14"/>
      <c r="I682" s="14"/>
      <c r="J682" s="111"/>
      <c r="K682" s="86" t="str">
        <f>CONCATENATE("Выполнение ",ROUND(G682/F682*100,1)," %")</f>
        <v>Выполнение 82,6 %</v>
      </c>
    </row>
    <row r="683" spans="1:11" ht="129" customHeight="1">
      <c r="A683" s="44" t="s">
        <v>198</v>
      </c>
      <c r="B683" s="11" t="s">
        <v>199</v>
      </c>
      <c r="C683" s="45" t="s">
        <v>814</v>
      </c>
      <c r="D683" s="77" t="s">
        <v>568</v>
      </c>
      <c r="E683" s="53">
        <v>1150</v>
      </c>
      <c r="F683" s="53">
        <v>119.37</v>
      </c>
      <c r="G683" s="78">
        <v>119.37</v>
      </c>
      <c r="H683" s="45"/>
      <c r="I683" s="45"/>
      <c r="J683" s="111"/>
      <c r="K683" s="45" t="s">
        <v>226</v>
      </c>
    </row>
    <row r="684" spans="1:11" ht="12.75">
      <c r="A684" s="44"/>
      <c r="B684" s="11"/>
      <c r="C684" s="45"/>
      <c r="D684" s="77"/>
      <c r="E684" s="53">
        <v>1150</v>
      </c>
      <c r="F684" s="53">
        <v>119.37</v>
      </c>
      <c r="G684" s="78">
        <v>119.37</v>
      </c>
      <c r="H684" s="45"/>
      <c r="I684" s="45"/>
      <c r="J684" s="111"/>
      <c r="K684" s="45"/>
    </row>
    <row r="685" spans="1:11" ht="12.75">
      <c r="A685" s="44"/>
      <c r="B685" s="11"/>
      <c r="C685" s="45"/>
      <c r="D685" s="77"/>
      <c r="E685" s="53">
        <v>0</v>
      </c>
      <c r="F685" s="53">
        <v>0</v>
      </c>
      <c r="G685" s="78">
        <v>0</v>
      </c>
      <c r="H685" s="45"/>
      <c r="I685" s="45"/>
      <c r="J685" s="111"/>
      <c r="K685" s="45"/>
    </row>
    <row r="686" spans="1:11" ht="12.75">
      <c r="A686" s="44"/>
      <c r="B686" s="11"/>
      <c r="C686" s="45"/>
      <c r="D686" s="77"/>
      <c r="E686" s="53">
        <v>0</v>
      </c>
      <c r="F686" s="53">
        <v>0</v>
      </c>
      <c r="G686" s="78">
        <v>0</v>
      </c>
      <c r="H686" s="45"/>
      <c r="I686" s="45"/>
      <c r="J686" s="111"/>
      <c r="K686" s="45"/>
    </row>
    <row r="687" spans="1:11" ht="165" customHeight="1">
      <c r="A687" s="44" t="s">
        <v>200</v>
      </c>
      <c r="B687" s="11" t="s">
        <v>682</v>
      </c>
      <c r="C687" s="45" t="s">
        <v>814</v>
      </c>
      <c r="D687" s="77" t="s">
        <v>683</v>
      </c>
      <c r="E687" s="53">
        <v>600</v>
      </c>
      <c r="F687" s="53">
        <v>140</v>
      </c>
      <c r="G687" s="53">
        <v>140</v>
      </c>
      <c r="H687" s="45"/>
      <c r="I687" s="45"/>
      <c r="J687" s="111"/>
      <c r="K687" s="45" t="s">
        <v>666</v>
      </c>
    </row>
    <row r="688" spans="1:11" ht="12.75">
      <c r="A688" s="44"/>
      <c r="B688" s="11"/>
      <c r="C688" s="45"/>
      <c r="D688" s="77"/>
      <c r="E688" s="53">
        <v>600</v>
      </c>
      <c r="F688" s="53">
        <v>140</v>
      </c>
      <c r="G688" s="53">
        <v>140</v>
      </c>
      <c r="H688" s="45"/>
      <c r="I688" s="45"/>
      <c r="J688" s="111"/>
      <c r="K688" s="123"/>
    </row>
    <row r="689" spans="1:11" ht="12.75">
      <c r="A689" s="44"/>
      <c r="B689" s="11"/>
      <c r="C689" s="45"/>
      <c r="D689" s="77"/>
      <c r="E689" s="53">
        <v>0</v>
      </c>
      <c r="F689" s="53">
        <v>0</v>
      </c>
      <c r="G689" s="53">
        <v>0</v>
      </c>
      <c r="H689" s="45"/>
      <c r="I689" s="45"/>
      <c r="J689" s="111"/>
      <c r="K689" s="123"/>
    </row>
    <row r="690" spans="1:11" ht="12.75">
      <c r="A690" s="44"/>
      <c r="B690" s="11"/>
      <c r="C690" s="45"/>
      <c r="D690" s="77"/>
      <c r="E690" s="53">
        <v>0</v>
      </c>
      <c r="F690" s="53">
        <v>0</v>
      </c>
      <c r="G690" s="53">
        <v>0</v>
      </c>
      <c r="H690" s="45"/>
      <c r="I690" s="45"/>
      <c r="J690" s="111"/>
      <c r="K690" s="123"/>
    </row>
    <row r="691" spans="1:11" ht="114" customHeight="1">
      <c r="A691" s="44" t="s">
        <v>684</v>
      </c>
      <c r="B691" s="11" t="s">
        <v>685</v>
      </c>
      <c r="C691" s="45" t="s">
        <v>814</v>
      </c>
      <c r="D691" s="77" t="s">
        <v>683</v>
      </c>
      <c r="E691" s="53">
        <v>1500</v>
      </c>
      <c r="F691" s="53">
        <v>540</v>
      </c>
      <c r="G691" s="78">
        <v>0</v>
      </c>
      <c r="H691" s="45"/>
      <c r="I691" s="45"/>
      <c r="J691" s="111"/>
      <c r="K691" s="86" t="str">
        <f>CONCATENATE("Выполнение ",ROUND(G691/F691*100,1)," %")</f>
        <v>Выполнение 0 %</v>
      </c>
    </row>
    <row r="692" spans="1:11" ht="12.75">
      <c r="A692" s="44"/>
      <c r="B692" s="11"/>
      <c r="C692" s="45"/>
      <c r="D692" s="77"/>
      <c r="E692" s="53">
        <v>1500</v>
      </c>
      <c r="F692" s="53">
        <v>540</v>
      </c>
      <c r="G692" s="78">
        <v>0</v>
      </c>
      <c r="H692" s="45"/>
      <c r="I692" s="45"/>
      <c r="J692" s="111"/>
      <c r="K692" s="45"/>
    </row>
    <row r="693" spans="1:11" ht="12.75">
      <c r="A693" s="44"/>
      <c r="B693" s="11"/>
      <c r="C693" s="45"/>
      <c r="D693" s="77"/>
      <c r="E693" s="53">
        <v>0</v>
      </c>
      <c r="F693" s="53">
        <v>0</v>
      </c>
      <c r="G693" s="78">
        <v>0</v>
      </c>
      <c r="H693" s="45"/>
      <c r="I693" s="45"/>
      <c r="J693" s="111"/>
      <c r="K693" s="45"/>
    </row>
    <row r="694" spans="1:11" ht="12.75">
      <c r="A694" s="44"/>
      <c r="B694" s="11"/>
      <c r="C694" s="45"/>
      <c r="D694" s="77"/>
      <c r="E694" s="53">
        <v>0</v>
      </c>
      <c r="F694" s="53">
        <v>0</v>
      </c>
      <c r="G694" s="78">
        <v>0</v>
      </c>
      <c r="H694" s="45"/>
      <c r="I694" s="45"/>
      <c r="J694" s="111"/>
      <c r="K694" s="45"/>
    </row>
    <row r="695" spans="1:11" ht="138.75" customHeight="1">
      <c r="A695" s="44" t="s">
        <v>686</v>
      </c>
      <c r="B695" s="11" t="s">
        <v>687</v>
      </c>
      <c r="C695" s="45" t="s">
        <v>814</v>
      </c>
      <c r="D695" s="77" t="s">
        <v>568</v>
      </c>
      <c r="E695" s="53">
        <v>838.7</v>
      </c>
      <c r="F695" s="53">
        <v>125.8</v>
      </c>
      <c r="G695" s="78">
        <v>0</v>
      </c>
      <c r="H695" s="45"/>
      <c r="I695" s="45"/>
      <c r="J695" s="111"/>
      <c r="K695" s="86" t="str">
        <f>CONCATENATE("Выполнение ",ROUND(G695/F695*100,1)," %")</f>
        <v>Выполнение 0 %</v>
      </c>
    </row>
    <row r="696" spans="1:11" ht="12.75">
      <c r="A696" s="44"/>
      <c r="B696" s="11"/>
      <c r="C696" s="45"/>
      <c r="D696" s="77"/>
      <c r="E696" s="53">
        <v>838.7</v>
      </c>
      <c r="F696" s="53">
        <v>125.8</v>
      </c>
      <c r="G696" s="78">
        <v>0</v>
      </c>
      <c r="H696" s="45"/>
      <c r="I696" s="45"/>
      <c r="J696" s="111"/>
      <c r="K696" s="45"/>
    </row>
    <row r="697" spans="1:11" ht="12.75">
      <c r="A697" s="44"/>
      <c r="B697" s="11"/>
      <c r="C697" s="45"/>
      <c r="D697" s="77"/>
      <c r="E697" s="53">
        <v>0</v>
      </c>
      <c r="F697" s="53">
        <v>0</v>
      </c>
      <c r="G697" s="78">
        <v>0</v>
      </c>
      <c r="H697" s="45"/>
      <c r="I697" s="45"/>
      <c r="J697" s="111"/>
      <c r="K697" s="45"/>
    </row>
    <row r="698" spans="1:11" ht="12.75">
      <c r="A698" s="44"/>
      <c r="B698" s="11"/>
      <c r="C698" s="45"/>
      <c r="D698" s="77"/>
      <c r="E698" s="53">
        <v>0</v>
      </c>
      <c r="F698" s="53">
        <v>0</v>
      </c>
      <c r="G698" s="78">
        <v>0</v>
      </c>
      <c r="H698" s="45"/>
      <c r="I698" s="45"/>
      <c r="J698" s="111"/>
      <c r="K698" s="45"/>
    </row>
    <row r="699" spans="1:11" ht="136.5" customHeight="1">
      <c r="A699" s="44" t="s">
        <v>688</v>
      </c>
      <c r="B699" s="11" t="s">
        <v>689</v>
      </c>
      <c r="C699" s="45" t="s">
        <v>668</v>
      </c>
      <c r="D699" s="77" t="s">
        <v>757</v>
      </c>
      <c r="E699" s="53">
        <v>600</v>
      </c>
      <c r="F699" s="53">
        <v>63</v>
      </c>
      <c r="G699" s="53">
        <v>63</v>
      </c>
      <c r="H699" s="45"/>
      <c r="I699" s="45"/>
      <c r="J699" s="111"/>
      <c r="K699" s="45" t="s">
        <v>666</v>
      </c>
    </row>
    <row r="700" spans="1:11" ht="12.75">
      <c r="A700" s="44"/>
      <c r="B700" s="11"/>
      <c r="C700" s="45"/>
      <c r="D700" s="77"/>
      <c r="E700" s="53">
        <v>600</v>
      </c>
      <c r="F700" s="53">
        <v>63</v>
      </c>
      <c r="G700" s="53">
        <v>63</v>
      </c>
      <c r="H700" s="45"/>
      <c r="I700" s="45"/>
      <c r="J700" s="111"/>
      <c r="K700" s="45"/>
    </row>
    <row r="701" spans="1:11" ht="12.75">
      <c r="A701" s="44"/>
      <c r="B701" s="11"/>
      <c r="C701" s="45"/>
      <c r="D701" s="77"/>
      <c r="E701" s="53">
        <v>0</v>
      </c>
      <c r="F701" s="53">
        <v>0</v>
      </c>
      <c r="G701" s="53">
        <v>0</v>
      </c>
      <c r="H701" s="45"/>
      <c r="I701" s="45"/>
      <c r="J701" s="111"/>
      <c r="K701" s="45"/>
    </row>
    <row r="702" spans="1:11" ht="12.75">
      <c r="A702" s="44"/>
      <c r="B702" s="11"/>
      <c r="C702" s="45"/>
      <c r="D702" s="77"/>
      <c r="E702" s="53">
        <v>0</v>
      </c>
      <c r="F702" s="53">
        <v>0</v>
      </c>
      <c r="G702" s="53">
        <v>0</v>
      </c>
      <c r="H702" s="45"/>
      <c r="I702" s="45"/>
      <c r="J702" s="111"/>
      <c r="K702" s="45"/>
    </row>
    <row r="703" spans="1:11" ht="203.25" customHeight="1">
      <c r="A703" s="44" t="s">
        <v>690</v>
      </c>
      <c r="B703" s="11" t="s">
        <v>691</v>
      </c>
      <c r="C703" s="45" t="s">
        <v>692</v>
      </c>
      <c r="D703" s="77" t="s">
        <v>754</v>
      </c>
      <c r="E703" s="53">
        <v>500</v>
      </c>
      <c r="F703" s="53">
        <v>350</v>
      </c>
      <c r="G703" s="53">
        <v>350</v>
      </c>
      <c r="H703" s="45"/>
      <c r="I703" s="45"/>
      <c r="J703" s="111"/>
      <c r="K703" s="45" t="s">
        <v>666</v>
      </c>
    </row>
    <row r="704" spans="1:11" ht="12.75">
      <c r="A704" s="44"/>
      <c r="B704" s="11"/>
      <c r="C704" s="45"/>
      <c r="D704" s="77"/>
      <c r="E704" s="53">
        <v>500</v>
      </c>
      <c r="F704" s="53">
        <v>350</v>
      </c>
      <c r="G704" s="53">
        <v>350</v>
      </c>
      <c r="H704" s="45"/>
      <c r="I704" s="45"/>
      <c r="J704" s="111"/>
      <c r="K704" s="45"/>
    </row>
    <row r="705" spans="1:11" ht="12.75">
      <c r="A705" s="44"/>
      <c r="B705" s="11"/>
      <c r="C705" s="45"/>
      <c r="D705" s="77"/>
      <c r="E705" s="53">
        <v>0</v>
      </c>
      <c r="F705" s="53">
        <v>0</v>
      </c>
      <c r="G705" s="53">
        <v>0</v>
      </c>
      <c r="H705" s="45"/>
      <c r="I705" s="45"/>
      <c r="J705" s="111"/>
      <c r="K705" s="45"/>
    </row>
    <row r="706" spans="1:11" ht="12.75">
      <c r="A706" s="44"/>
      <c r="B706" s="11"/>
      <c r="C706" s="45"/>
      <c r="D706" s="77"/>
      <c r="E706" s="53">
        <v>0</v>
      </c>
      <c r="F706" s="53">
        <v>0</v>
      </c>
      <c r="G706" s="53">
        <v>0</v>
      </c>
      <c r="H706" s="45"/>
      <c r="I706" s="45"/>
      <c r="J706" s="111"/>
      <c r="K706" s="45"/>
    </row>
    <row r="707" spans="1:11" ht="100.5" customHeight="1">
      <c r="A707" s="44" t="s">
        <v>693</v>
      </c>
      <c r="B707" s="11" t="s">
        <v>694</v>
      </c>
      <c r="C707" s="45" t="s">
        <v>862</v>
      </c>
      <c r="D707" s="77" t="s">
        <v>560</v>
      </c>
      <c r="E707" s="53">
        <v>400</v>
      </c>
      <c r="F707" s="53">
        <v>120</v>
      </c>
      <c r="G707" s="78">
        <v>0</v>
      </c>
      <c r="H707" s="45"/>
      <c r="I707" s="45"/>
      <c r="J707" s="111"/>
      <c r="K707" s="86" t="str">
        <f>CONCATENATE("Выполнение ",ROUND(G707/F707*100,1)," %")</f>
        <v>Выполнение 0 %</v>
      </c>
    </row>
    <row r="708" spans="1:11" ht="12.75">
      <c r="A708" s="44"/>
      <c r="B708" s="11"/>
      <c r="C708" s="45"/>
      <c r="D708" s="77"/>
      <c r="E708" s="53">
        <v>400</v>
      </c>
      <c r="F708" s="53">
        <v>120</v>
      </c>
      <c r="G708" s="78">
        <v>0</v>
      </c>
      <c r="H708" s="45"/>
      <c r="I708" s="45"/>
      <c r="J708" s="111"/>
      <c r="K708" s="45"/>
    </row>
    <row r="709" spans="1:11" ht="12.75">
      <c r="A709" s="44"/>
      <c r="B709" s="11"/>
      <c r="C709" s="45"/>
      <c r="D709" s="77"/>
      <c r="E709" s="53">
        <v>0</v>
      </c>
      <c r="F709" s="53">
        <v>0</v>
      </c>
      <c r="G709" s="78">
        <v>0</v>
      </c>
      <c r="H709" s="45"/>
      <c r="I709" s="45"/>
      <c r="J709" s="111"/>
      <c r="K709" s="45"/>
    </row>
    <row r="710" spans="1:11" ht="12.75">
      <c r="A710" s="44"/>
      <c r="B710" s="11"/>
      <c r="C710" s="45"/>
      <c r="D710" s="77"/>
      <c r="E710" s="53">
        <v>0</v>
      </c>
      <c r="F710" s="53">
        <v>0</v>
      </c>
      <c r="G710" s="78">
        <v>0</v>
      </c>
      <c r="H710" s="45"/>
      <c r="I710" s="45"/>
      <c r="J710" s="111"/>
      <c r="K710" s="45"/>
    </row>
    <row r="711" spans="1:11" ht="152.25" customHeight="1">
      <c r="A711" s="44" t="s">
        <v>695</v>
      </c>
      <c r="B711" s="11" t="s">
        <v>696</v>
      </c>
      <c r="C711" s="45" t="s">
        <v>862</v>
      </c>
      <c r="D711" s="77" t="s">
        <v>760</v>
      </c>
      <c r="E711" s="53">
        <v>394</v>
      </c>
      <c r="F711" s="53">
        <v>60</v>
      </c>
      <c r="G711" s="78">
        <v>60</v>
      </c>
      <c r="H711" s="45"/>
      <c r="I711" s="45"/>
      <c r="J711" s="111"/>
      <c r="K711" s="45" t="s">
        <v>226</v>
      </c>
    </row>
    <row r="712" spans="1:11" ht="12.75">
      <c r="A712" s="44"/>
      <c r="B712" s="11"/>
      <c r="C712" s="45"/>
      <c r="D712" s="77"/>
      <c r="E712" s="53">
        <v>394</v>
      </c>
      <c r="F712" s="53">
        <v>60</v>
      </c>
      <c r="G712" s="78">
        <v>60</v>
      </c>
      <c r="H712" s="45"/>
      <c r="I712" s="45"/>
      <c r="J712" s="111"/>
      <c r="K712" s="45"/>
    </row>
    <row r="713" spans="1:11" ht="12.75">
      <c r="A713" s="44"/>
      <c r="B713" s="11"/>
      <c r="C713" s="45"/>
      <c r="D713" s="77"/>
      <c r="E713" s="53">
        <v>0</v>
      </c>
      <c r="F713" s="53">
        <v>0</v>
      </c>
      <c r="G713" s="78">
        <v>0</v>
      </c>
      <c r="H713" s="45"/>
      <c r="I713" s="45"/>
      <c r="J713" s="111"/>
      <c r="K713" s="45"/>
    </row>
    <row r="714" spans="1:11" ht="12.75">
      <c r="A714" s="44"/>
      <c r="B714" s="11"/>
      <c r="C714" s="45"/>
      <c r="D714" s="77"/>
      <c r="E714" s="53">
        <v>0</v>
      </c>
      <c r="F714" s="53">
        <v>0</v>
      </c>
      <c r="G714" s="78">
        <v>0</v>
      </c>
      <c r="H714" s="45"/>
      <c r="I714" s="45"/>
      <c r="J714" s="111"/>
      <c r="K714" s="45"/>
    </row>
    <row r="715" spans="1:11" ht="162" customHeight="1">
      <c r="A715" s="44" t="s">
        <v>697</v>
      </c>
      <c r="B715" s="11" t="s">
        <v>698</v>
      </c>
      <c r="C715" s="45" t="s">
        <v>692</v>
      </c>
      <c r="D715" s="77" t="s">
        <v>754</v>
      </c>
      <c r="E715" s="53">
        <v>1000</v>
      </c>
      <c r="F715" s="53">
        <v>140</v>
      </c>
      <c r="G715" s="78">
        <v>140</v>
      </c>
      <c r="H715" s="45"/>
      <c r="I715" s="45"/>
      <c r="J715" s="111"/>
      <c r="K715" s="45" t="s">
        <v>226</v>
      </c>
    </row>
    <row r="716" spans="1:11" ht="12.75">
      <c r="A716" s="44"/>
      <c r="B716" s="11"/>
      <c r="C716" s="45"/>
      <c r="D716" s="77"/>
      <c r="E716" s="53">
        <v>1000</v>
      </c>
      <c r="F716" s="53">
        <v>140</v>
      </c>
      <c r="G716" s="78">
        <v>0</v>
      </c>
      <c r="H716" s="45"/>
      <c r="I716" s="45"/>
      <c r="J716" s="111"/>
      <c r="K716" s="45"/>
    </row>
    <row r="717" spans="1:11" ht="12.75">
      <c r="A717" s="44"/>
      <c r="B717" s="11"/>
      <c r="C717" s="45"/>
      <c r="D717" s="77"/>
      <c r="E717" s="53">
        <v>0</v>
      </c>
      <c r="F717" s="53">
        <v>0</v>
      </c>
      <c r="G717" s="78">
        <v>0</v>
      </c>
      <c r="H717" s="45"/>
      <c r="I717" s="45"/>
      <c r="J717" s="111"/>
      <c r="K717" s="45"/>
    </row>
    <row r="718" spans="1:11" ht="12.75">
      <c r="A718" s="44"/>
      <c r="B718" s="11"/>
      <c r="C718" s="45"/>
      <c r="D718" s="77"/>
      <c r="E718" s="53">
        <v>0</v>
      </c>
      <c r="F718" s="53">
        <v>0</v>
      </c>
      <c r="G718" s="78">
        <v>0</v>
      </c>
      <c r="H718" s="45"/>
      <c r="I718" s="45"/>
      <c r="J718" s="111"/>
      <c r="K718" s="45"/>
    </row>
    <row r="719" spans="1:11" ht="157.5" customHeight="1">
      <c r="A719" s="44" t="s">
        <v>699</v>
      </c>
      <c r="B719" s="11" t="s">
        <v>700</v>
      </c>
      <c r="C719" s="45" t="s">
        <v>606</v>
      </c>
      <c r="D719" s="77" t="s">
        <v>701</v>
      </c>
      <c r="E719" s="53">
        <v>1600</v>
      </c>
      <c r="F719" s="53">
        <v>1120</v>
      </c>
      <c r="G719" s="53">
        <v>1120</v>
      </c>
      <c r="H719" s="45"/>
      <c r="I719" s="45"/>
      <c r="J719" s="111"/>
      <c r="K719" s="45" t="s">
        <v>666</v>
      </c>
    </row>
    <row r="720" spans="1:11" ht="12.75">
      <c r="A720" s="44"/>
      <c r="B720" s="11"/>
      <c r="C720" s="45"/>
      <c r="D720" s="77"/>
      <c r="E720" s="53">
        <v>1600</v>
      </c>
      <c r="F720" s="53">
        <v>1120</v>
      </c>
      <c r="G720" s="53">
        <v>1120</v>
      </c>
      <c r="H720" s="45"/>
      <c r="I720" s="45"/>
      <c r="J720" s="111"/>
      <c r="K720" s="45"/>
    </row>
    <row r="721" spans="1:11" ht="12.75">
      <c r="A721" s="44"/>
      <c r="B721" s="11"/>
      <c r="C721" s="45"/>
      <c r="D721" s="77"/>
      <c r="E721" s="53">
        <v>0</v>
      </c>
      <c r="F721" s="53">
        <v>0</v>
      </c>
      <c r="G721" s="53">
        <v>0</v>
      </c>
      <c r="H721" s="45"/>
      <c r="I721" s="45"/>
      <c r="J721" s="111"/>
      <c r="K721" s="45"/>
    </row>
    <row r="722" spans="1:11" ht="12.75">
      <c r="A722" s="44"/>
      <c r="B722" s="11"/>
      <c r="C722" s="45"/>
      <c r="D722" s="77"/>
      <c r="E722" s="53">
        <v>0</v>
      </c>
      <c r="F722" s="53">
        <v>0</v>
      </c>
      <c r="G722" s="53">
        <v>0</v>
      </c>
      <c r="H722" s="45"/>
      <c r="I722" s="45"/>
      <c r="J722" s="111"/>
      <c r="K722" s="45"/>
    </row>
    <row r="723" spans="1:11" ht="243.75" customHeight="1">
      <c r="A723" s="44" t="s">
        <v>312</v>
      </c>
      <c r="B723" s="11" t="s">
        <v>313</v>
      </c>
      <c r="C723" s="45" t="s">
        <v>843</v>
      </c>
      <c r="D723" s="77" t="s">
        <v>314</v>
      </c>
      <c r="E723" s="64">
        <v>7000</v>
      </c>
      <c r="F723" s="64">
        <v>1750</v>
      </c>
      <c r="G723" s="64">
        <v>1750</v>
      </c>
      <c r="H723" s="45"/>
      <c r="I723" s="45"/>
      <c r="J723" s="111"/>
      <c r="K723" s="45" t="s">
        <v>226</v>
      </c>
    </row>
    <row r="724" spans="1:11" ht="12.75">
      <c r="A724" s="44"/>
      <c r="B724" s="11"/>
      <c r="C724" s="45"/>
      <c r="D724" s="77"/>
      <c r="E724" s="64">
        <v>7000</v>
      </c>
      <c r="F724" s="64">
        <v>1750</v>
      </c>
      <c r="G724" s="64">
        <v>1750</v>
      </c>
      <c r="H724" s="45"/>
      <c r="I724" s="45"/>
      <c r="J724" s="111"/>
      <c r="K724" s="45"/>
    </row>
    <row r="725" spans="1:11" ht="12.75">
      <c r="A725" s="44"/>
      <c r="B725" s="11"/>
      <c r="C725" s="45"/>
      <c r="D725" s="77"/>
      <c r="E725" s="53">
        <v>0</v>
      </c>
      <c r="F725" s="53">
        <v>0</v>
      </c>
      <c r="G725" s="78">
        <v>0</v>
      </c>
      <c r="H725" s="45"/>
      <c r="I725" s="45"/>
      <c r="J725" s="111"/>
      <c r="K725" s="45"/>
    </row>
    <row r="726" spans="1:11" ht="12.75">
      <c r="A726" s="44"/>
      <c r="B726" s="11"/>
      <c r="C726" s="45"/>
      <c r="D726" s="77"/>
      <c r="E726" s="53">
        <v>0</v>
      </c>
      <c r="F726" s="53">
        <v>0</v>
      </c>
      <c r="G726" s="78">
        <v>0</v>
      </c>
      <c r="H726" s="45"/>
      <c r="I726" s="45"/>
      <c r="J726" s="111"/>
      <c r="K726" s="45"/>
    </row>
    <row r="727" spans="1:11" ht="60" customHeight="1">
      <c r="A727" s="44" t="s">
        <v>702</v>
      </c>
      <c r="B727" s="17" t="s">
        <v>703</v>
      </c>
      <c r="C727" s="45"/>
      <c r="D727" s="77"/>
      <c r="E727" s="53">
        <f>E728+E732+E736+E740+E744+E748+E752+E756</f>
        <v>8800</v>
      </c>
      <c r="F727" s="53">
        <f>F728+F732+F736+F740+F744+F748+F752+F756</f>
        <v>2574</v>
      </c>
      <c r="G727" s="53">
        <f>G728+G732+G736+G740+G744+G748+G752+G756</f>
        <v>2379</v>
      </c>
      <c r="H727" s="14"/>
      <c r="I727" s="14"/>
      <c r="J727" s="111"/>
      <c r="K727" s="86" t="str">
        <f>CONCATENATE("Выполнение ",ROUND(G727/F727*100,1)," %")</f>
        <v>Выполнение 92,4 %</v>
      </c>
    </row>
    <row r="728" spans="1:11" ht="139.5" customHeight="1">
      <c r="A728" s="44" t="s">
        <v>704</v>
      </c>
      <c r="B728" s="11" t="s">
        <v>705</v>
      </c>
      <c r="C728" s="45" t="s">
        <v>706</v>
      </c>
      <c r="D728" s="77" t="s">
        <v>568</v>
      </c>
      <c r="E728" s="53">
        <v>500</v>
      </c>
      <c r="F728" s="53">
        <v>220</v>
      </c>
      <c r="G728" s="53">
        <v>220</v>
      </c>
      <c r="H728" s="45"/>
      <c r="I728" s="45"/>
      <c r="J728" s="111"/>
      <c r="K728" s="45" t="s">
        <v>231</v>
      </c>
    </row>
    <row r="729" spans="1:11" ht="12.75">
      <c r="A729" s="44"/>
      <c r="B729" s="11"/>
      <c r="C729" s="45"/>
      <c r="D729" s="77"/>
      <c r="E729" s="53">
        <v>500</v>
      </c>
      <c r="F729" s="53">
        <v>220</v>
      </c>
      <c r="G729" s="53">
        <v>220</v>
      </c>
      <c r="H729" s="45"/>
      <c r="I729" s="45"/>
      <c r="J729" s="111"/>
      <c r="K729" s="45"/>
    </row>
    <row r="730" spans="1:11" ht="12.75">
      <c r="A730" s="44"/>
      <c r="B730" s="11"/>
      <c r="C730" s="45"/>
      <c r="D730" s="77"/>
      <c r="E730" s="53">
        <v>0</v>
      </c>
      <c r="F730" s="53">
        <v>0</v>
      </c>
      <c r="G730" s="53">
        <v>0</v>
      </c>
      <c r="H730" s="45"/>
      <c r="I730" s="45"/>
      <c r="J730" s="111"/>
      <c r="K730" s="45"/>
    </row>
    <row r="731" spans="1:11" ht="12.75">
      <c r="A731" s="44"/>
      <c r="B731" s="11"/>
      <c r="C731" s="45"/>
      <c r="D731" s="77"/>
      <c r="E731" s="53">
        <v>0</v>
      </c>
      <c r="F731" s="53">
        <v>0</v>
      </c>
      <c r="G731" s="53">
        <v>0</v>
      </c>
      <c r="H731" s="45"/>
      <c r="I731" s="45"/>
      <c r="J731" s="111"/>
      <c r="K731" s="45"/>
    </row>
    <row r="732" spans="1:11" ht="124.5" customHeight="1">
      <c r="A732" s="44" t="s">
        <v>707</v>
      </c>
      <c r="B732" s="11" t="s">
        <v>708</v>
      </c>
      <c r="C732" s="45" t="s">
        <v>668</v>
      </c>
      <c r="D732" s="77" t="s">
        <v>560</v>
      </c>
      <c r="E732" s="53">
        <v>630</v>
      </c>
      <c r="F732" s="53">
        <v>195</v>
      </c>
      <c r="G732" s="78">
        <v>0</v>
      </c>
      <c r="H732" s="45"/>
      <c r="I732" s="45"/>
      <c r="J732" s="111"/>
      <c r="K732" s="45" t="s">
        <v>666</v>
      </c>
    </row>
    <row r="733" spans="1:11" ht="12.75">
      <c r="A733" s="44"/>
      <c r="B733" s="11"/>
      <c r="C733" s="45"/>
      <c r="D733" s="77"/>
      <c r="E733" s="53">
        <v>630</v>
      </c>
      <c r="F733" s="53">
        <v>195</v>
      </c>
      <c r="G733" s="78">
        <v>0</v>
      </c>
      <c r="H733" s="45"/>
      <c r="I733" s="45"/>
      <c r="J733" s="111"/>
      <c r="K733" s="45"/>
    </row>
    <row r="734" spans="1:11" ht="12.75">
      <c r="A734" s="44"/>
      <c r="B734" s="11"/>
      <c r="C734" s="45"/>
      <c r="D734" s="77"/>
      <c r="E734" s="53">
        <v>0</v>
      </c>
      <c r="F734" s="53">
        <v>0</v>
      </c>
      <c r="G734" s="78">
        <v>0</v>
      </c>
      <c r="H734" s="45"/>
      <c r="I734" s="45"/>
      <c r="J734" s="111"/>
      <c r="K734" s="45"/>
    </row>
    <row r="735" spans="1:11" ht="12.75">
      <c r="A735" s="44"/>
      <c r="B735" s="11"/>
      <c r="C735" s="45"/>
      <c r="D735" s="77"/>
      <c r="E735" s="53">
        <v>0</v>
      </c>
      <c r="F735" s="53">
        <v>0</v>
      </c>
      <c r="G735" s="78">
        <v>0</v>
      </c>
      <c r="H735" s="45"/>
      <c r="I735" s="45"/>
      <c r="J735" s="111"/>
      <c r="K735" s="45"/>
    </row>
    <row r="736" spans="1:11" ht="113.25" customHeight="1">
      <c r="A736" s="44" t="s">
        <v>709</v>
      </c>
      <c r="B736" s="11" t="s">
        <v>710</v>
      </c>
      <c r="C736" s="45" t="s">
        <v>814</v>
      </c>
      <c r="D736" s="77" t="s">
        <v>568</v>
      </c>
      <c r="E736" s="53">
        <v>900</v>
      </c>
      <c r="F736" s="53">
        <v>441</v>
      </c>
      <c r="G736" s="78">
        <v>441</v>
      </c>
      <c r="H736" s="45"/>
      <c r="I736" s="45"/>
      <c r="J736" s="111"/>
      <c r="K736" s="45" t="s">
        <v>226</v>
      </c>
    </row>
    <row r="737" spans="1:11" ht="12.75">
      <c r="A737" s="44"/>
      <c r="B737" s="11"/>
      <c r="C737" s="45"/>
      <c r="D737" s="77"/>
      <c r="E737" s="53">
        <v>900</v>
      </c>
      <c r="F737" s="53">
        <v>441</v>
      </c>
      <c r="G737" s="78">
        <v>441</v>
      </c>
      <c r="H737" s="45"/>
      <c r="I737" s="45"/>
      <c r="J737" s="111"/>
      <c r="K737" s="45"/>
    </row>
    <row r="738" spans="1:11" ht="12.75">
      <c r="A738" s="44"/>
      <c r="B738" s="11"/>
      <c r="C738" s="45"/>
      <c r="D738" s="77"/>
      <c r="E738" s="53">
        <v>0</v>
      </c>
      <c r="F738" s="53">
        <v>0</v>
      </c>
      <c r="G738" s="78">
        <v>0</v>
      </c>
      <c r="H738" s="45"/>
      <c r="I738" s="45"/>
      <c r="J738" s="111"/>
      <c r="K738" s="45"/>
    </row>
    <row r="739" spans="1:11" ht="12.75">
      <c r="A739" s="44"/>
      <c r="B739" s="11"/>
      <c r="C739" s="45"/>
      <c r="D739" s="77"/>
      <c r="E739" s="53">
        <v>0</v>
      </c>
      <c r="F739" s="53">
        <v>0</v>
      </c>
      <c r="G739" s="78">
        <v>0</v>
      </c>
      <c r="H739" s="45"/>
      <c r="I739" s="45"/>
      <c r="J739" s="111"/>
      <c r="K739" s="45"/>
    </row>
    <row r="740" spans="1:11" ht="165.75" customHeight="1">
      <c r="A740" s="44" t="s">
        <v>711</v>
      </c>
      <c r="B740" s="11" t="s">
        <v>712</v>
      </c>
      <c r="C740" s="45" t="s">
        <v>814</v>
      </c>
      <c r="D740" s="77" t="s">
        <v>568</v>
      </c>
      <c r="E740" s="53">
        <v>850</v>
      </c>
      <c r="F740" s="53">
        <v>89.25</v>
      </c>
      <c r="G740" s="53">
        <v>89.25</v>
      </c>
      <c r="H740" s="45"/>
      <c r="I740" s="45"/>
      <c r="J740" s="111"/>
      <c r="K740" s="45" t="s">
        <v>666</v>
      </c>
    </row>
    <row r="741" spans="1:11" ht="12.75">
      <c r="A741" s="44"/>
      <c r="B741" s="11"/>
      <c r="C741" s="45"/>
      <c r="D741" s="77"/>
      <c r="E741" s="53">
        <v>850</v>
      </c>
      <c r="F741" s="53">
        <v>89.25</v>
      </c>
      <c r="G741" s="53">
        <v>89.25</v>
      </c>
      <c r="H741" s="45"/>
      <c r="I741" s="45"/>
      <c r="J741" s="111"/>
      <c r="K741" s="45"/>
    </row>
    <row r="742" spans="1:11" ht="12.75">
      <c r="A742" s="44"/>
      <c r="B742" s="11"/>
      <c r="C742" s="45"/>
      <c r="D742" s="77"/>
      <c r="E742" s="53">
        <v>0</v>
      </c>
      <c r="F742" s="53">
        <v>0</v>
      </c>
      <c r="G742" s="53">
        <v>0</v>
      </c>
      <c r="H742" s="45"/>
      <c r="I742" s="45"/>
      <c r="J742" s="111"/>
      <c r="K742" s="45"/>
    </row>
    <row r="743" spans="1:11" ht="12.75">
      <c r="A743" s="44"/>
      <c r="B743" s="11"/>
      <c r="C743" s="45"/>
      <c r="D743" s="77"/>
      <c r="E743" s="53">
        <v>0</v>
      </c>
      <c r="F743" s="53">
        <v>0</v>
      </c>
      <c r="G743" s="53">
        <v>0</v>
      </c>
      <c r="H743" s="45"/>
      <c r="I743" s="45"/>
      <c r="J743" s="111"/>
      <c r="K743" s="45"/>
    </row>
    <row r="744" spans="1:11" ht="135.75" customHeight="1">
      <c r="A744" s="44" t="s">
        <v>713</v>
      </c>
      <c r="B744" s="11" t="s">
        <v>714</v>
      </c>
      <c r="C744" s="45" t="s">
        <v>692</v>
      </c>
      <c r="D744" s="77" t="s">
        <v>754</v>
      </c>
      <c r="E744" s="53">
        <v>750</v>
      </c>
      <c r="F744" s="53">
        <v>78.75</v>
      </c>
      <c r="G744" s="53">
        <v>78.75</v>
      </c>
      <c r="H744" s="45"/>
      <c r="I744" s="45"/>
      <c r="J744" s="111"/>
      <c r="K744" s="45" t="s">
        <v>666</v>
      </c>
    </row>
    <row r="745" spans="1:11" ht="12.75">
      <c r="A745" s="44"/>
      <c r="B745" s="11"/>
      <c r="C745" s="45"/>
      <c r="D745" s="77"/>
      <c r="E745" s="53">
        <v>750</v>
      </c>
      <c r="F745" s="53">
        <v>78.75</v>
      </c>
      <c r="G745" s="53">
        <v>78.75</v>
      </c>
      <c r="H745" s="45"/>
      <c r="I745" s="45"/>
      <c r="J745" s="111"/>
      <c r="K745" s="45"/>
    </row>
    <row r="746" spans="1:11" ht="12.75">
      <c r="A746" s="44"/>
      <c r="B746" s="11"/>
      <c r="C746" s="45"/>
      <c r="D746" s="77"/>
      <c r="E746" s="53">
        <v>0</v>
      </c>
      <c r="F746" s="53">
        <v>0</v>
      </c>
      <c r="G746" s="53">
        <v>0</v>
      </c>
      <c r="H746" s="45"/>
      <c r="I746" s="45"/>
      <c r="J746" s="111"/>
      <c r="K746" s="45"/>
    </row>
    <row r="747" spans="1:11" ht="12.75">
      <c r="A747" s="44"/>
      <c r="B747" s="11"/>
      <c r="C747" s="45"/>
      <c r="D747" s="77"/>
      <c r="E747" s="53">
        <v>0</v>
      </c>
      <c r="F747" s="53">
        <v>0</v>
      </c>
      <c r="G747" s="53">
        <v>0</v>
      </c>
      <c r="H747" s="45"/>
      <c r="I747" s="45"/>
      <c r="J747" s="111"/>
      <c r="K747" s="45"/>
    </row>
    <row r="748" spans="1:11" ht="194.25" customHeight="1">
      <c r="A748" s="44" t="s">
        <v>715</v>
      </c>
      <c r="B748" s="11" t="s">
        <v>716</v>
      </c>
      <c r="C748" s="45" t="s">
        <v>778</v>
      </c>
      <c r="D748" s="77" t="s">
        <v>717</v>
      </c>
      <c r="E748" s="90">
        <v>1750</v>
      </c>
      <c r="F748" s="90">
        <v>850</v>
      </c>
      <c r="G748" s="78">
        <v>850</v>
      </c>
      <c r="H748" s="45"/>
      <c r="I748" s="45"/>
      <c r="J748" s="111"/>
      <c r="K748" s="45" t="s">
        <v>226</v>
      </c>
    </row>
    <row r="749" spans="1:11" ht="12.75">
      <c r="A749" s="44"/>
      <c r="B749" s="11"/>
      <c r="C749" s="45"/>
      <c r="D749" s="77"/>
      <c r="E749" s="53">
        <v>1750</v>
      </c>
      <c r="F749" s="53">
        <v>850</v>
      </c>
      <c r="G749" s="78">
        <v>220</v>
      </c>
      <c r="H749" s="45"/>
      <c r="I749" s="45"/>
      <c r="J749" s="111"/>
      <c r="K749" s="123"/>
    </row>
    <row r="750" spans="1:11" ht="12.75">
      <c r="A750" s="44"/>
      <c r="B750" s="11"/>
      <c r="C750" s="45"/>
      <c r="D750" s="77"/>
      <c r="E750" s="53">
        <v>0</v>
      </c>
      <c r="F750" s="53">
        <v>0</v>
      </c>
      <c r="G750" s="78">
        <v>0</v>
      </c>
      <c r="H750" s="45"/>
      <c r="I750" s="45"/>
      <c r="J750" s="111"/>
      <c r="K750" s="123"/>
    </row>
    <row r="751" spans="1:11" ht="12.75">
      <c r="A751" s="44"/>
      <c r="B751" s="11"/>
      <c r="C751" s="45"/>
      <c r="D751" s="77"/>
      <c r="E751" s="53">
        <v>0</v>
      </c>
      <c r="F751" s="53">
        <v>0</v>
      </c>
      <c r="G751" s="78">
        <v>0</v>
      </c>
      <c r="H751" s="45"/>
      <c r="I751" s="45"/>
      <c r="J751" s="111"/>
      <c r="K751" s="123"/>
    </row>
    <row r="752" spans="1:11" ht="111.75" customHeight="1">
      <c r="A752" s="44" t="s">
        <v>718</v>
      </c>
      <c r="B752" s="11" t="s">
        <v>719</v>
      </c>
      <c r="C752" s="45" t="s">
        <v>778</v>
      </c>
      <c r="D752" s="77" t="s">
        <v>611</v>
      </c>
      <c r="E752" s="53">
        <v>1710</v>
      </c>
      <c r="F752" s="53">
        <v>350</v>
      </c>
      <c r="G752" s="53">
        <v>350</v>
      </c>
      <c r="H752" s="45"/>
      <c r="I752" s="45"/>
      <c r="J752" s="111"/>
      <c r="K752" s="45" t="s">
        <v>666</v>
      </c>
    </row>
    <row r="753" spans="1:11" ht="12.75">
      <c r="A753" s="44"/>
      <c r="B753" s="11"/>
      <c r="C753" s="45"/>
      <c r="D753" s="77"/>
      <c r="E753" s="53">
        <v>1710</v>
      </c>
      <c r="F753" s="53">
        <v>350</v>
      </c>
      <c r="G753" s="53">
        <v>350</v>
      </c>
      <c r="H753" s="45"/>
      <c r="I753" s="45"/>
      <c r="J753" s="111"/>
      <c r="K753" s="45"/>
    </row>
    <row r="754" spans="1:11" ht="12.75">
      <c r="A754" s="44"/>
      <c r="B754" s="11"/>
      <c r="C754" s="45"/>
      <c r="D754" s="77"/>
      <c r="E754" s="53">
        <v>0</v>
      </c>
      <c r="F754" s="53">
        <v>0</v>
      </c>
      <c r="G754" s="53">
        <v>0</v>
      </c>
      <c r="H754" s="45"/>
      <c r="I754" s="45"/>
      <c r="J754" s="111"/>
      <c r="K754" s="45"/>
    </row>
    <row r="755" spans="1:11" ht="12.75">
      <c r="A755" s="44"/>
      <c r="B755" s="11"/>
      <c r="C755" s="45"/>
      <c r="D755" s="77"/>
      <c r="E755" s="53">
        <v>0</v>
      </c>
      <c r="F755" s="53">
        <v>0</v>
      </c>
      <c r="G755" s="53">
        <v>0</v>
      </c>
      <c r="H755" s="45"/>
      <c r="I755" s="45"/>
      <c r="J755" s="111"/>
      <c r="K755" s="45"/>
    </row>
    <row r="756" spans="1:11" ht="131.25" customHeight="1">
      <c r="A756" s="44" t="s">
        <v>720</v>
      </c>
      <c r="B756" s="11" t="s">
        <v>721</v>
      </c>
      <c r="C756" s="45" t="s">
        <v>778</v>
      </c>
      <c r="D756" s="77" t="s">
        <v>611</v>
      </c>
      <c r="E756" s="53">
        <v>1710</v>
      </c>
      <c r="F756" s="53">
        <v>350</v>
      </c>
      <c r="G756" s="53">
        <v>350</v>
      </c>
      <c r="H756" s="45"/>
      <c r="I756" s="45"/>
      <c r="J756" s="111"/>
      <c r="K756" s="45" t="s">
        <v>666</v>
      </c>
    </row>
    <row r="757" spans="1:11" ht="12.75">
      <c r="A757" s="44"/>
      <c r="B757" s="11"/>
      <c r="C757" s="45"/>
      <c r="D757" s="77"/>
      <c r="E757" s="53">
        <v>1710</v>
      </c>
      <c r="F757" s="53">
        <v>350</v>
      </c>
      <c r="G757" s="53">
        <v>350</v>
      </c>
      <c r="H757" s="45"/>
      <c r="I757" s="45"/>
      <c r="J757" s="111"/>
      <c r="K757" s="45"/>
    </row>
    <row r="758" spans="1:11" ht="12.75">
      <c r="A758" s="44"/>
      <c r="B758" s="11"/>
      <c r="C758" s="45"/>
      <c r="D758" s="77"/>
      <c r="E758" s="53">
        <v>0</v>
      </c>
      <c r="F758" s="53">
        <v>0</v>
      </c>
      <c r="G758" s="53">
        <v>0</v>
      </c>
      <c r="H758" s="45"/>
      <c r="I758" s="45"/>
      <c r="J758" s="111"/>
      <c r="K758" s="45"/>
    </row>
    <row r="759" spans="1:11" ht="12.75">
      <c r="A759" s="44"/>
      <c r="B759" s="11"/>
      <c r="C759" s="45"/>
      <c r="D759" s="77"/>
      <c r="E759" s="53">
        <v>0</v>
      </c>
      <c r="F759" s="53">
        <v>0</v>
      </c>
      <c r="G759" s="53">
        <v>0</v>
      </c>
      <c r="H759" s="45"/>
      <c r="I759" s="45"/>
      <c r="J759" s="111"/>
      <c r="K759" s="123"/>
    </row>
    <row r="760" spans="1:11" ht="39">
      <c r="A760" s="44" t="s">
        <v>722</v>
      </c>
      <c r="B760" s="17" t="s">
        <v>723</v>
      </c>
      <c r="C760" s="45"/>
      <c r="D760" s="77"/>
      <c r="E760" s="53">
        <f>E761</f>
        <v>1615</v>
      </c>
      <c r="F760" s="53">
        <f>F761</f>
        <v>800</v>
      </c>
      <c r="G760" s="53">
        <f>G761</f>
        <v>800</v>
      </c>
      <c r="H760" s="14"/>
      <c r="I760" s="14"/>
      <c r="J760" s="111"/>
      <c r="K760" s="86" t="str">
        <f>CONCATENATE("Выполнение ",ROUND(G760/F760*100,1)," %")</f>
        <v>Выполнение 100 %</v>
      </c>
    </row>
    <row r="761" spans="1:11" ht="129" customHeight="1">
      <c r="A761" s="44" t="s">
        <v>724</v>
      </c>
      <c r="B761" s="11" t="s">
        <v>318</v>
      </c>
      <c r="C761" s="45" t="s">
        <v>778</v>
      </c>
      <c r="D761" s="77" t="s">
        <v>611</v>
      </c>
      <c r="E761" s="53">
        <v>1615</v>
      </c>
      <c r="F761" s="53">
        <v>800</v>
      </c>
      <c r="G761" s="78">
        <v>800</v>
      </c>
      <c r="H761" s="45"/>
      <c r="I761" s="45"/>
      <c r="J761" s="111"/>
      <c r="K761" s="45" t="s">
        <v>226</v>
      </c>
    </row>
    <row r="762" spans="1:11" ht="12.75">
      <c r="A762" s="44"/>
      <c r="B762" s="11"/>
      <c r="C762" s="45"/>
      <c r="D762" s="77"/>
      <c r="E762" s="53">
        <v>1615</v>
      </c>
      <c r="F762" s="53">
        <v>800</v>
      </c>
      <c r="G762" s="78">
        <v>800</v>
      </c>
      <c r="H762" s="45"/>
      <c r="I762" s="45"/>
      <c r="J762" s="111"/>
      <c r="K762" s="45"/>
    </row>
    <row r="763" spans="1:11" ht="12.75">
      <c r="A763" s="44"/>
      <c r="B763" s="11"/>
      <c r="C763" s="45"/>
      <c r="D763" s="77"/>
      <c r="E763" s="53">
        <v>0</v>
      </c>
      <c r="F763" s="53">
        <v>0</v>
      </c>
      <c r="G763" s="78">
        <v>0</v>
      </c>
      <c r="H763" s="45"/>
      <c r="I763" s="45"/>
      <c r="J763" s="111"/>
      <c r="K763" s="45"/>
    </row>
    <row r="764" spans="1:11" ht="12.75">
      <c r="A764" s="44"/>
      <c r="B764" s="11"/>
      <c r="C764" s="45"/>
      <c r="D764" s="77"/>
      <c r="E764" s="53">
        <v>0</v>
      </c>
      <c r="F764" s="53">
        <v>0</v>
      </c>
      <c r="G764" s="78">
        <v>0</v>
      </c>
      <c r="H764" s="45"/>
      <c r="I764" s="45"/>
      <c r="J764" s="111"/>
      <c r="K764" s="45"/>
    </row>
    <row r="765" spans="1:11" ht="114.75" customHeight="1">
      <c r="A765" s="44" t="s">
        <v>319</v>
      </c>
      <c r="B765" s="17" t="s">
        <v>320</v>
      </c>
      <c r="C765" s="45"/>
      <c r="D765" s="77"/>
      <c r="E765" s="53">
        <f>E766+E770</f>
        <v>3100</v>
      </c>
      <c r="F765" s="53">
        <f>F766+F770</f>
        <v>695</v>
      </c>
      <c r="G765" s="53">
        <f>G766+G770</f>
        <v>695</v>
      </c>
      <c r="H765" s="14"/>
      <c r="I765" s="14"/>
      <c r="J765" s="111"/>
      <c r="K765" s="86" t="str">
        <f>CONCATENATE("Выполнение ",ROUND(G765/F765*100,1)," %")</f>
        <v>Выполнение 100 %</v>
      </c>
    </row>
    <row r="766" spans="1:11" ht="228.75" customHeight="1">
      <c r="A766" s="44" t="s">
        <v>321</v>
      </c>
      <c r="B766" s="11" t="s">
        <v>322</v>
      </c>
      <c r="C766" s="45" t="s">
        <v>680</v>
      </c>
      <c r="D766" s="77" t="s">
        <v>754</v>
      </c>
      <c r="E766" s="53">
        <v>1300</v>
      </c>
      <c r="F766" s="53">
        <v>495</v>
      </c>
      <c r="G766" s="78">
        <v>495</v>
      </c>
      <c r="H766" s="45"/>
      <c r="I766" s="45"/>
      <c r="J766" s="111"/>
      <c r="K766" s="45" t="s">
        <v>226</v>
      </c>
    </row>
    <row r="767" spans="1:11" ht="12.75">
      <c r="A767" s="44"/>
      <c r="B767" s="11"/>
      <c r="C767" s="45"/>
      <c r="D767" s="77"/>
      <c r="E767" s="53">
        <v>1300</v>
      </c>
      <c r="F767" s="53">
        <v>495</v>
      </c>
      <c r="G767" s="78">
        <v>495</v>
      </c>
      <c r="H767" s="45"/>
      <c r="I767" s="45"/>
      <c r="J767" s="111"/>
      <c r="K767" s="45"/>
    </row>
    <row r="768" spans="1:11" ht="12.75">
      <c r="A768" s="44"/>
      <c r="B768" s="11"/>
      <c r="C768" s="45"/>
      <c r="D768" s="77"/>
      <c r="E768" s="53">
        <v>0</v>
      </c>
      <c r="F768" s="53">
        <v>0</v>
      </c>
      <c r="G768" s="78">
        <v>0</v>
      </c>
      <c r="H768" s="45"/>
      <c r="I768" s="45"/>
      <c r="J768" s="111"/>
      <c r="K768" s="45"/>
    </row>
    <row r="769" spans="1:11" ht="12.75">
      <c r="A769" s="44"/>
      <c r="B769" s="11"/>
      <c r="C769" s="45"/>
      <c r="D769" s="77"/>
      <c r="E769" s="53">
        <v>0</v>
      </c>
      <c r="F769" s="53">
        <v>0</v>
      </c>
      <c r="G769" s="78">
        <v>0</v>
      </c>
      <c r="H769" s="45"/>
      <c r="I769" s="45"/>
      <c r="J769" s="111"/>
      <c r="K769" s="45"/>
    </row>
    <row r="770" spans="1:11" ht="188.25" customHeight="1">
      <c r="A770" s="44" t="s">
        <v>323</v>
      </c>
      <c r="B770" s="11" t="s">
        <v>324</v>
      </c>
      <c r="C770" s="45" t="s">
        <v>778</v>
      </c>
      <c r="D770" s="77" t="s">
        <v>611</v>
      </c>
      <c r="E770" s="53">
        <v>1800</v>
      </c>
      <c r="F770" s="53">
        <v>200</v>
      </c>
      <c r="G770" s="78">
        <v>200</v>
      </c>
      <c r="H770" s="45"/>
      <c r="I770" s="45"/>
      <c r="J770" s="111"/>
      <c r="K770" s="45" t="s">
        <v>226</v>
      </c>
    </row>
    <row r="771" spans="1:11" ht="12.75">
      <c r="A771" s="44"/>
      <c r="B771" s="11"/>
      <c r="C771" s="45"/>
      <c r="D771" s="77"/>
      <c r="E771" s="53">
        <v>1800</v>
      </c>
      <c r="F771" s="53">
        <v>200</v>
      </c>
      <c r="G771" s="78">
        <v>200</v>
      </c>
      <c r="H771" s="45"/>
      <c r="I771" s="45"/>
      <c r="J771" s="111"/>
      <c r="K771" s="45"/>
    </row>
    <row r="772" spans="1:11" ht="12.75">
      <c r="A772" s="44"/>
      <c r="B772" s="11"/>
      <c r="C772" s="45"/>
      <c r="D772" s="77"/>
      <c r="E772" s="53">
        <v>0</v>
      </c>
      <c r="F772" s="53">
        <v>0</v>
      </c>
      <c r="G772" s="78">
        <v>0</v>
      </c>
      <c r="H772" s="45"/>
      <c r="I772" s="45"/>
      <c r="J772" s="111"/>
      <c r="K772" s="45"/>
    </row>
    <row r="773" spans="1:11" ht="12.75">
      <c r="A773" s="44"/>
      <c r="B773" s="11"/>
      <c r="C773" s="45"/>
      <c r="D773" s="77"/>
      <c r="E773" s="53">
        <v>0</v>
      </c>
      <c r="F773" s="53">
        <v>0</v>
      </c>
      <c r="G773" s="78">
        <v>0</v>
      </c>
      <c r="H773" s="45"/>
      <c r="I773" s="45"/>
      <c r="J773" s="111"/>
      <c r="K773" s="45"/>
    </row>
    <row r="774" spans="1:11" ht="63" customHeight="1">
      <c r="A774" s="44" t="s">
        <v>325</v>
      </c>
      <c r="B774" s="17" t="s">
        <v>326</v>
      </c>
      <c r="C774" s="45"/>
      <c r="D774" s="77"/>
      <c r="E774" s="53">
        <f>E775+E779+E783+E787+E791+E795+E799+E803+E807</f>
        <v>15431</v>
      </c>
      <c r="F774" s="53">
        <f>F775+F779+F783+F787+F791+F795+F799+F803+F807</f>
        <v>6727.75</v>
      </c>
      <c r="G774" s="53">
        <f>G775+G779+G783+G787+G791+G795+G799+G803+G807</f>
        <v>5521.5</v>
      </c>
      <c r="H774" s="14"/>
      <c r="I774" s="14"/>
      <c r="J774" s="111"/>
      <c r="K774" s="86" t="str">
        <f>CONCATENATE("Выполнение ",ROUND(G774/F774*100,1)," %")</f>
        <v>Выполнение 82,1 %</v>
      </c>
    </row>
    <row r="775" spans="1:11" ht="129" customHeight="1">
      <c r="A775" s="44" t="s">
        <v>327</v>
      </c>
      <c r="B775" s="11" t="s">
        <v>738</v>
      </c>
      <c r="C775" s="45" t="s">
        <v>677</v>
      </c>
      <c r="D775" s="77" t="s">
        <v>568</v>
      </c>
      <c r="E775" s="53">
        <v>2200</v>
      </c>
      <c r="F775" s="53">
        <v>330</v>
      </c>
      <c r="G775" s="78">
        <v>0</v>
      </c>
      <c r="H775" s="45"/>
      <c r="I775" s="45"/>
      <c r="J775" s="111"/>
      <c r="K775" s="86" t="str">
        <f>CONCATENATE("Выполнение ",ROUND(G775/F775*100,1)," %")</f>
        <v>Выполнение 0 %</v>
      </c>
    </row>
    <row r="776" spans="1:11" ht="12.75">
      <c r="A776" s="44"/>
      <c r="B776" s="11"/>
      <c r="C776" s="45"/>
      <c r="D776" s="77"/>
      <c r="E776" s="53">
        <v>2200</v>
      </c>
      <c r="F776" s="53">
        <v>330</v>
      </c>
      <c r="G776" s="78">
        <v>0</v>
      </c>
      <c r="H776" s="45"/>
      <c r="I776" s="45"/>
      <c r="J776" s="111"/>
      <c r="K776" s="45"/>
    </row>
    <row r="777" spans="1:11" ht="12.75">
      <c r="A777" s="44"/>
      <c r="B777" s="11"/>
      <c r="C777" s="45"/>
      <c r="D777" s="77"/>
      <c r="E777" s="53">
        <v>0</v>
      </c>
      <c r="F777" s="53">
        <v>0</v>
      </c>
      <c r="G777" s="78">
        <v>0</v>
      </c>
      <c r="H777" s="45"/>
      <c r="I777" s="45"/>
      <c r="J777" s="111"/>
      <c r="K777" s="45"/>
    </row>
    <row r="778" spans="1:11" ht="12.75">
      <c r="A778" s="44"/>
      <c r="B778" s="11"/>
      <c r="C778" s="45"/>
      <c r="D778" s="77"/>
      <c r="E778" s="53">
        <v>0</v>
      </c>
      <c r="F778" s="53">
        <v>0</v>
      </c>
      <c r="G778" s="78">
        <v>0</v>
      </c>
      <c r="H778" s="45"/>
      <c r="I778" s="45"/>
      <c r="J778" s="111"/>
      <c r="K778" s="45"/>
    </row>
    <row r="779" spans="1:11" ht="228" customHeight="1">
      <c r="A779" s="44" t="s">
        <v>739</v>
      </c>
      <c r="B779" s="29" t="s">
        <v>740</v>
      </c>
      <c r="C779" s="45" t="s">
        <v>416</v>
      </c>
      <c r="D779" s="77" t="s">
        <v>754</v>
      </c>
      <c r="E779" s="53">
        <v>1900</v>
      </c>
      <c r="F779" s="53">
        <v>290.5</v>
      </c>
      <c r="G779" s="53">
        <v>290.5</v>
      </c>
      <c r="H779" s="45"/>
      <c r="I779" s="45"/>
      <c r="J779" s="111"/>
      <c r="K779" s="45" t="s">
        <v>666</v>
      </c>
    </row>
    <row r="780" spans="1:11" ht="12.75">
      <c r="A780" s="44"/>
      <c r="B780" s="29"/>
      <c r="C780" s="45"/>
      <c r="D780" s="77"/>
      <c r="E780" s="53">
        <v>1900</v>
      </c>
      <c r="F780" s="53">
        <v>290.5</v>
      </c>
      <c r="G780" s="53">
        <v>290.5</v>
      </c>
      <c r="H780" s="45"/>
      <c r="I780" s="45"/>
      <c r="J780" s="111"/>
      <c r="K780" s="45"/>
    </row>
    <row r="781" spans="1:11" ht="12.75">
      <c r="A781" s="44"/>
      <c r="B781" s="29"/>
      <c r="C781" s="45"/>
      <c r="D781" s="77"/>
      <c r="E781" s="53">
        <v>0</v>
      </c>
      <c r="F781" s="53">
        <v>0</v>
      </c>
      <c r="G781" s="53">
        <v>0</v>
      </c>
      <c r="H781" s="45"/>
      <c r="I781" s="45"/>
      <c r="J781" s="111"/>
      <c r="K781" s="45"/>
    </row>
    <row r="782" spans="1:11" ht="12.75">
      <c r="A782" s="44"/>
      <c r="B782" s="29"/>
      <c r="C782" s="45"/>
      <c r="D782" s="77"/>
      <c r="E782" s="53">
        <v>0</v>
      </c>
      <c r="F782" s="53">
        <v>0</v>
      </c>
      <c r="G782" s="53">
        <v>0</v>
      </c>
      <c r="H782" s="45"/>
      <c r="I782" s="45"/>
      <c r="J782" s="111"/>
      <c r="K782" s="45"/>
    </row>
    <row r="783" spans="1:11" ht="129" customHeight="1">
      <c r="A783" s="44" t="s">
        <v>741</v>
      </c>
      <c r="B783" s="11" t="s">
        <v>742</v>
      </c>
      <c r="C783" s="45" t="s">
        <v>559</v>
      </c>
      <c r="D783" s="77" t="s">
        <v>757</v>
      </c>
      <c r="E783" s="53">
        <v>360</v>
      </c>
      <c r="F783" s="53">
        <v>326.25</v>
      </c>
      <c r="G783" s="78">
        <v>0</v>
      </c>
      <c r="H783" s="45"/>
      <c r="I783" s="45"/>
      <c r="J783" s="111"/>
      <c r="K783" s="86" t="str">
        <f>CONCATENATE("Выполнение ",ROUND(G783/F783*100,1)," %")</f>
        <v>Выполнение 0 %</v>
      </c>
    </row>
    <row r="784" spans="1:11" ht="12.75">
      <c r="A784" s="44"/>
      <c r="B784" s="11"/>
      <c r="C784" s="45"/>
      <c r="D784" s="77"/>
      <c r="E784" s="53">
        <v>360</v>
      </c>
      <c r="F784" s="53">
        <v>326.25</v>
      </c>
      <c r="G784" s="78">
        <v>0</v>
      </c>
      <c r="H784" s="45"/>
      <c r="I784" s="45"/>
      <c r="J784" s="111"/>
      <c r="K784" s="45"/>
    </row>
    <row r="785" spans="1:11" ht="12.75">
      <c r="A785" s="44"/>
      <c r="B785" s="11"/>
      <c r="C785" s="45"/>
      <c r="D785" s="77"/>
      <c r="E785" s="53">
        <v>0</v>
      </c>
      <c r="F785" s="53">
        <v>0</v>
      </c>
      <c r="G785" s="78">
        <v>0</v>
      </c>
      <c r="H785" s="45"/>
      <c r="I785" s="45"/>
      <c r="J785" s="111"/>
      <c r="K785" s="45"/>
    </row>
    <row r="786" spans="1:11" ht="12.75">
      <c r="A786" s="44"/>
      <c r="B786" s="11"/>
      <c r="C786" s="45"/>
      <c r="D786" s="77"/>
      <c r="E786" s="53">
        <v>0</v>
      </c>
      <c r="F786" s="53">
        <v>0</v>
      </c>
      <c r="G786" s="78">
        <v>0</v>
      </c>
      <c r="H786" s="45"/>
      <c r="I786" s="45"/>
      <c r="J786" s="111"/>
      <c r="K786" s="45"/>
    </row>
    <row r="787" spans="1:11" ht="178.5" customHeight="1">
      <c r="A787" s="44" t="s">
        <v>743</v>
      </c>
      <c r="B787" s="11" t="s">
        <v>744</v>
      </c>
      <c r="C787" s="45" t="s">
        <v>745</v>
      </c>
      <c r="D787" s="77" t="s">
        <v>600</v>
      </c>
      <c r="E787" s="53">
        <v>600</v>
      </c>
      <c r="F787" s="53">
        <v>190</v>
      </c>
      <c r="G787" s="78">
        <v>0</v>
      </c>
      <c r="H787" s="45"/>
      <c r="I787" s="45"/>
      <c r="J787" s="111"/>
      <c r="K787" s="86" t="str">
        <f>CONCATENATE("Выполнение ",ROUND(G787/F787*100,1)," %")</f>
        <v>Выполнение 0 %</v>
      </c>
    </row>
    <row r="788" spans="1:11" ht="12.75">
      <c r="A788" s="44"/>
      <c r="B788" s="11"/>
      <c r="C788" s="45"/>
      <c r="D788" s="77"/>
      <c r="E788" s="53">
        <v>600</v>
      </c>
      <c r="F788" s="53">
        <v>190</v>
      </c>
      <c r="G788" s="78">
        <v>0</v>
      </c>
      <c r="H788" s="45"/>
      <c r="I788" s="45"/>
      <c r="J788" s="111"/>
      <c r="K788" s="45"/>
    </row>
    <row r="789" spans="1:11" ht="12.75">
      <c r="A789" s="44"/>
      <c r="B789" s="11"/>
      <c r="C789" s="45"/>
      <c r="D789" s="77"/>
      <c r="E789" s="53">
        <v>0</v>
      </c>
      <c r="F789" s="53">
        <v>0</v>
      </c>
      <c r="G789" s="78">
        <v>0</v>
      </c>
      <c r="H789" s="45"/>
      <c r="I789" s="45"/>
      <c r="J789" s="111"/>
      <c r="K789" s="45"/>
    </row>
    <row r="790" spans="1:11" ht="12.75">
      <c r="A790" s="44"/>
      <c r="B790" s="11"/>
      <c r="C790" s="45"/>
      <c r="D790" s="77"/>
      <c r="E790" s="53">
        <v>0</v>
      </c>
      <c r="F790" s="53">
        <v>0</v>
      </c>
      <c r="G790" s="78">
        <v>0</v>
      </c>
      <c r="H790" s="45"/>
      <c r="I790" s="45"/>
      <c r="J790" s="111"/>
      <c r="K790" s="45"/>
    </row>
    <row r="791" spans="1:11" ht="149.25" customHeight="1">
      <c r="A791" s="44" t="s">
        <v>746</v>
      </c>
      <c r="B791" s="11" t="s">
        <v>747</v>
      </c>
      <c r="C791" s="45" t="s">
        <v>814</v>
      </c>
      <c r="D791" s="77" t="s">
        <v>568</v>
      </c>
      <c r="E791" s="53">
        <v>875</v>
      </c>
      <c r="F791" s="53">
        <v>125</v>
      </c>
      <c r="G791" s="78">
        <v>125</v>
      </c>
      <c r="H791" s="45"/>
      <c r="I791" s="45"/>
      <c r="J791" s="111"/>
      <c r="K791" s="45" t="s">
        <v>226</v>
      </c>
    </row>
    <row r="792" spans="1:11" ht="12.75">
      <c r="A792" s="44"/>
      <c r="B792" s="11"/>
      <c r="C792" s="45"/>
      <c r="D792" s="77"/>
      <c r="E792" s="53">
        <v>875</v>
      </c>
      <c r="F792" s="53">
        <v>125</v>
      </c>
      <c r="G792" s="78">
        <v>125</v>
      </c>
      <c r="H792" s="45"/>
      <c r="I792" s="45"/>
      <c r="J792" s="111"/>
      <c r="K792" s="45"/>
    </row>
    <row r="793" spans="1:11" ht="12.75">
      <c r="A793" s="44"/>
      <c r="B793" s="11"/>
      <c r="C793" s="45"/>
      <c r="D793" s="77"/>
      <c r="E793" s="53">
        <v>0</v>
      </c>
      <c r="F793" s="53">
        <v>0</v>
      </c>
      <c r="G793" s="78">
        <v>0</v>
      </c>
      <c r="H793" s="45"/>
      <c r="I793" s="45"/>
      <c r="J793" s="111"/>
      <c r="K793" s="45"/>
    </row>
    <row r="794" spans="1:11" ht="12.75">
      <c r="A794" s="44"/>
      <c r="B794" s="11"/>
      <c r="C794" s="45"/>
      <c r="D794" s="77"/>
      <c r="E794" s="53">
        <v>0</v>
      </c>
      <c r="F794" s="53">
        <v>0</v>
      </c>
      <c r="G794" s="78">
        <v>0</v>
      </c>
      <c r="H794" s="45"/>
      <c r="I794" s="45"/>
      <c r="J794" s="111"/>
      <c r="K794" s="45"/>
    </row>
    <row r="795" spans="1:11" ht="78" customHeight="1">
      <c r="A795" s="44" t="s">
        <v>748</v>
      </c>
      <c r="B795" s="11" t="s">
        <v>331</v>
      </c>
      <c r="C795" s="45" t="s">
        <v>668</v>
      </c>
      <c r="D795" s="77" t="s">
        <v>332</v>
      </c>
      <c r="E795" s="53">
        <v>1800</v>
      </c>
      <c r="F795" s="53">
        <v>360</v>
      </c>
      <c r="G795" s="78">
        <v>0</v>
      </c>
      <c r="H795" s="45"/>
      <c r="I795" s="45"/>
      <c r="J795" s="111"/>
      <c r="K795" s="86" t="str">
        <f>CONCATENATE("Выполнение ",ROUND(G795/F795*100,1)," %")</f>
        <v>Выполнение 0 %</v>
      </c>
    </row>
    <row r="796" spans="1:11" ht="12.75">
      <c r="A796" s="44"/>
      <c r="B796" s="11"/>
      <c r="C796" s="45"/>
      <c r="D796" s="77"/>
      <c r="E796" s="53">
        <v>1800</v>
      </c>
      <c r="F796" s="53">
        <v>360</v>
      </c>
      <c r="G796" s="78">
        <v>0</v>
      </c>
      <c r="H796" s="45"/>
      <c r="I796" s="45"/>
      <c r="J796" s="111"/>
      <c r="K796" s="45"/>
    </row>
    <row r="797" spans="1:11" ht="12.75">
      <c r="A797" s="44"/>
      <c r="B797" s="11"/>
      <c r="C797" s="45"/>
      <c r="D797" s="77"/>
      <c r="E797" s="53">
        <v>0</v>
      </c>
      <c r="F797" s="53">
        <v>0</v>
      </c>
      <c r="G797" s="78">
        <v>0</v>
      </c>
      <c r="H797" s="45"/>
      <c r="I797" s="45"/>
      <c r="J797" s="111"/>
      <c r="K797" s="45"/>
    </row>
    <row r="798" spans="1:11" ht="12.75">
      <c r="A798" s="44"/>
      <c r="B798" s="11"/>
      <c r="C798" s="45"/>
      <c r="D798" s="77"/>
      <c r="E798" s="53">
        <v>0</v>
      </c>
      <c r="F798" s="53">
        <v>0</v>
      </c>
      <c r="G798" s="78">
        <v>0</v>
      </c>
      <c r="H798" s="45"/>
      <c r="I798" s="45"/>
      <c r="J798" s="111"/>
      <c r="K798" s="45"/>
    </row>
    <row r="799" spans="1:11" ht="163.5" customHeight="1">
      <c r="A799" s="44" t="s">
        <v>333</v>
      </c>
      <c r="B799" s="11" t="s">
        <v>334</v>
      </c>
      <c r="C799" s="45" t="s">
        <v>672</v>
      </c>
      <c r="D799" s="77" t="s">
        <v>611</v>
      </c>
      <c r="E799" s="53">
        <v>2300</v>
      </c>
      <c r="F799" s="53">
        <v>750</v>
      </c>
      <c r="G799" s="78">
        <v>750</v>
      </c>
      <c r="H799" s="45"/>
      <c r="I799" s="45"/>
      <c r="J799" s="111"/>
      <c r="K799" s="45" t="s">
        <v>226</v>
      </c>
    </row>
    <row r="800" spans="1:11" ht="12.75">
      <c r="A800" s="44"/>
      <c r="B800" s="11"/>
      <c r="C800" s="45"/>
      <c r="D800" s="77"/>
      <c r="E800" s="53">
        <v>2300</v>
      </c>
      <c r="F800" s="53">
        <v>750</v>
      </c>
      <c r="G800" s="78">
        <v>750</v>
      </c>
      <c r="H800" s="45"/>
      <c r="I800" s="45"/>
      <c r="J800" s="111"/>
      <c r="K800" s="45"/>
    </row>
    <row r="801" spans="1:11" ht="12.75">
      <c r="A801" s="44"/>
      <c r="B801" s="11"/>
      <c r="C801" s="45"/>
      <c r="D801" s="77"/>
      <c r="E801" s="53">
        <v>0</v>
      </c>
      <c r="F801" s="53">
        <v>0</v>
      </c>
      <c r="G801" s="78">
        <v>0</v>
      </c>
      <c r="H801" s="45"/>
      <c r="I801" s="45"/>
      <c r="J801" s="111"/>
      <c r="K801" s="45"/>
    </row>
    <row r="802" spans="1:11" ht="12.75">
      <c r="A802" s="44"/>
      <c r="B802" s="11"/>
      <c r="C802" s="45"/>
      <c r="D802" s="77"/>
      <c r="E802" s="53">
        <v>0</v>
      </c>
      <c r="F802" s="53">
        <v>0</v>
      </c>
      <c r="G802" s="78">
        <v>0</v>
      </c>
      <c r="H802" s="45"/>
      <c r="I802" s="45"/>
      <c r="J802" s="111"/>
      <c r="K802" s="45"/>
    </row>
    <row r="803" spans="1:11" ht="167.25" customHeight="1">
      <c r="A803" s="44" t="s">
        <v>335</v>
      </c>
      <c r="B803" s="11" t="s">
        <v>336</v>
      </c>
      <c r="C803" s="45" t="s">
        <v>778</v>
      </c>
      <c r="D803" s="77" t="s">
        <v>792</v>
      </c>
      <c r="E803" s="53">
        <v>3148</v>
      </c>
      <c r="F803" s="53">
        <v>2608</v>
      </c>
      <c r="G803" s="78">
        <v>2608</v>
      </c>
      <c r="H803" s="45"/>
      <c r="I803" s="45"/>
      <c r="J803" s="111"/>
      <c r="K803" s="45" t="s">
        <v>226</v>
      </c>
    </row>
    <row r="804" spans="1:11" ht="12.75">
      <c r="A804" s="44"/>
      <c r="B804" s="11"/>
      <c r="C804" s="45"/>
      <c r="D804" s="77"/>
      <c r="E804" s="53">
        <v>3148</v>
      </c>
      <c r="F804" s="53">
        <v>2608</v>
      </c>
      <c r="G804" s="78">
        <v>2608</v>
      </c>
      <c r="H804" s="45"/>
      <c r="I804" s="45"/>
      <c r="J804" s="111"/>
      <c r="K804" s="45"/>
    </row>
    <row r="805" spans="1:11" ht="12.75">
      <c r="A805" s="44"/>
      <c r="B805" s="11"/>
      <c r="C805" s="45"/>
      <c r="D805" s="77"/>
      <c r="E805" s="53">
        <v>0</v>
      </c>
      <c r="F805" s="53">
        <v>0</v>
      </c>
      <c r="G805" s="78">
        <v>0</v>
      </c>
      <c r="H805" s="45"/>
      <c r="I805" s="45"/>
      <c r="J805" s="111"/>
      <c r="K805" s="45"/>
    </row>
    <row r="806" spans="1:11" ht="12.75">
      <c r="A806" s="44"/>
      <c r="B806" s="11"/>
      <c r="C806" s="45"/>
      <c r="D806" s="77"/>
      <c r="E806" s="53">
        <v>0</v>
      </c>
      <c r="F806" s="53">
        <v>0</v>
      </c>
      <c r="G806" s="78">
        <v>0</v>
      </c>
      <c r="H806" s="45"/>
      <c r="I806" s="45"/>
      <c r="J806" s="111"/>
      <c r="K806" s="45"/>
    </row>
    <row r="807" spans="1:11" ht="192.75" customHeight="1">
      <c r="A807" s="44" t="s">
        <v>337</v>
      </c>
      <c r="B807" s="11" t="s">
        <v>338</v>
      </c>
      <c r="C807" s="45" t="s">
        <v>778</v>
      </c>
      <c r="D807" s="77" t="s">
        <v>821</v>
      </c>
      <c r="E807" s="53">
        <v>2248</v>
      </c>
      <c r="F807" s="53">
        <v>1748</v>
      </c>
      <c r="G807" s="78">
        <v>1748</v>
      </c>
      <c r="H807" s="45"/>
      <c r="I807" s="45"/>
      <c r="J807" s="111"/>
      <c r="K807" s="45" t="s">
        <v>226</v>
      </c>
    </row>
    <row r="808" spans="1:11" ht="12.75">
      <c r="A808" s="44"/>
      <c r="B808" s="11"/>
      <c r="C808" s="45"/>
      <c r="D808" s="77"/>
      <c r="E808" s="53">
        <v>2248</v>
      </c>
      <c r="F808" s="53">
        <v>1748</v>
      </c>
      <c r="G808" s="78">
        <v>1748</v>
      </c>
      <c r="H808" s="45"/>
      <c r="I808" s="45"/>
      <c r="J808" s="111"/>
      <c r="K808" s="45"/>
    </row>
    <row r="809" spans="1:11" ht="12.75">
      <c r="A809" s="44"/>
      <c r="B809" s="11"/>
      <c r="C809" s="45"/>
      <c r="D809" s="77"/>
      <c r="E809" s="53">
        <v>0</v>
      </c>
      <c r="F809" s="53">
        <v>0</v>
      </c>
      <c r="G809" s="78">
        <v>0</v>
      </c>
      <c r="H809" s="45"/>
      <c r="I809" s="45"/>
      <c r="J809" s="111"/>
      <c r="K809" s="45"/>
    </row>
    <row r="810" spans="1:11" ht="12.75">
      <c r="A810" s="44"/>
      <c r="B810" s="11"/>
      <c r="C810" s="45"/>
      <c r="D810" s="77"/>
      <c r="E810" s="53">
        <v>0</v>
      </c>
      <c r="F810" s="53">
        <v>0</v>
      </c>
      <c r="G810" s="78">
        <v>0</v>
      </c>
      <c r="H810" s="45"/>
      <c r="I810" s="45"/>
      <c r="J810" s="111"/>
      <c r="K810" s="45"/>
    </row>
    <row r="811" spans="1:11" ht="109.5" customHeight="1">
      <c r="A811" s="44" t="s">
        <v>339</v>
      </c>
      <c r="B811" s="102" t="s">
        <v>340</v>
      </c>
      <c r="C811" s="45"/>
      <c r="D811" s="77"/>
      <c r="E811" s="53">
        <f>E812+E816+E820+E824+E828+E832+E836+E840+E844+E848</f>
        <v>12053.5</v>
      </c>
      <c r="F811" s="53">
        <f>F812+F816+F820+F824+F828+F832+F836+F840+F844+F848</f>
        <v>6372.674999999999</v>
      </c>
      <c r="G811" s="53">
        <f>G812+G816+G820+G824+G828+G832+G836+G840+G844+G848</f>
        <v>2433.9</v>
      </c>
      <c r="H811" s="14"/>
      <c r="I811" s="14"/>
      <c r="J811" s="111"/>
      <c r="K811" s="86" t="str">
        <f>CONCATENATE("Выполнение ",ROUND(G811/F811*100,1)," %")</f>
        <v>Выполнение 38,2 %</v>
      </c>
    </row>
    <row r="812" spans="1:11" ht="192.75" customHeight="1">
      <c r="A812" s="44" t="s">
        <v>341</v>
      </c>
      <c r="B812" s="29" t="s">
        <v>764</v>
      </c>
      <c r="C812" s="45" t="s">
        <v>677</v>
      </c>
      <c r="D812" s="77" t="s">
        <v>568</v>
      </c>
      <c r="E812" s="53">
        <v>1500</v>
      </c>
      <c r="F812" s="53">
        <v>1410</v>
      </c>
      <c r="G812" s="78">
        <v>0</v>
      </c>
      <c r="H812" s="45"/>
      <c r="I812" s="45"/>
      <c r="J812" s="111"/>
      <c r="K812" s="86" t="str">
        <f>CONCATENATE("Выполнение ",ROUND(G812/F812*100,1)," %")</f>
        <v>Выполнение 0 %</v>
      </c>
    </row>
    <row r="813" spans="1:11" ht="12.75">
      <c r="A813" s="44"/>
      <c r="B813" s="29"/>
      <c r="C813" s="45"/>
      <c r="D813" s="77"/>
      <c r="E813" s="53">
        <v>1500</v>
      </c>
      <c r="F813" s="53">
        <v>1410</v>
      </c>
      <c r="G813" s="78">
        <v>0</v>
      </c>
      <c r="H813" s="45"/>
      <c r="I813" s="45"/>
      <c r="J813" s="111"/>
      <c r="K813" s="45"/>
    </row>
    <row r="814" spans="1:11" ht="12.75">
      <c r="A814" s="44"/>
      <c r="B814" s="29"/>
      <c r="C814" s="45"/>
      <c r="D814" s="77"/>
      <c r="E814" s="53">
        <v>0</v>
      </c>
      <c r="F814" s="53">
        <v>0</v>
      </c>
      <c r="G814" s="78">
        <v>0</v>
      </c>
      <c r="H814" s="45"/>
      <c r="I814" s="45"/>
      <c r="J814" s="111"/>
      <c r="K814" s="45"/>
    </row>
    <row r="815" spans="1:11" ht="12.75">
      <c r="A815" s="44"/>
      <c r="B815" s="29"/>
      <c r="C815" s="45"/>
      <c r="D815" s="77"/>
      <c r="E815" s="53">
        <v>0</v>
      </c>
      <c r="F815" s="53">
        <v>0</v>
      </c>
      <c r="G815" s="78">
        <v>0</v>
      </c>
      <c r="H815" s="45"/>
      <c r="I815" s="45"/>
      <c r="J815" s="111"/>
      <c r="K815" s="45"/>
    </row>
    <row r="816" spans="1:11" ht="154.5" customHeight="1">
      <c r="A816" s="44" t="s">
        <v>765</v>
      </c>
      <c r="B816" s="11" t="s">
        <v>766</v>
      </c>
      <c r="C816" s="45" t="s">
        <v>416</v>
      </c>
      <c r="D816" s="77" t="s">
        <v>754</v>
      </c>
      <c r="E816" s="53">
        <v>665</v>
      </c>
      <c r="F816" s="53">
        <v>515.375</v>
      </c>
      <c r="G816" s="78">
        <v>0</v>
      </c>
      <c r="H816" s="45"/>
      <c r="I816" s="45"/>
      <c r="J816" s="111"/>
      <c r="K816" s="86" t="str">
        <f>CONCATENATE("Выполнение ",ROUND(G816/F816*100,1)," %")</f>
        <v>Выполнение 0 %</v>
      </c>
    </row>
    <row r="817" spans="1:11" ht="12.75">
      <c r="A817" s="44"/>
      <c r="B817" s="11"/>
      <c r="C817" s="45"/>
      <c r="D817" s="77"/>
      <c r="E817" s="53">
        <v>665</v>
      </c>
      <c r="F817" s="53">
        <v>515.375</v>
      </c>
      <c r="G817" s="78">
        <v>0</v>
      </c>
      <c r="H817" s="45"/>
      <c r="I817" s="45"/>
      <c r="J817" s="111"/>
      <c r="K817" s="45"/>
    </row>
    <row r="818" spans="1:11" ht="12.75">
      <c r="A818" s="44"/>
      <c r="B818" s="11"/>
      <c r="C818" s="45"/>
      <c r="D818" s="77"/>
      <c r="E818" s="53">
        <v>0</v>
      </c>
      <c r="F818" s="53">
        <v>0</v>
      </c>
      <c r="G818" s="78">
        <v>0</v>
      </c>
      <c r="H818" s="45"/>
      <c r="I818" s="45"/>
      <c r="J818" s="111"/>
      <c r="K818" s="45"/>
    </row>
    <row r="819" spans="1:11" ht="12.75">
      <c r="A819" s="44"/>
      <c r="B819" s="11"/>
      <c r="C819" s="45"/>
      <c r="D819" s="77"/>
      <c r="E819" s="53">
        <v>0</v>
      </c>
      <c r="F819" s="53">
        <v>0</v>
      </c>
      <c r="G819" s="78">
        <v>0</v>
      </c>
      <c r="H819" s="45"/>
      <c r="I819" s="45"/>
      <c r="J819" s="111"/>
      <c r="K819" s="45"/>
    </row>
    <row r="820" spans="1:11" ht="165" customHeight="1">
      <c r="A820" s="44" t="s">
        <v>767</v>
      </c>
      <c r="B820" s="11" t="s">
        <v>768</v>
      </c>
      <c r="C820" s="45" t="s">
        <v>814</v>
      </c>
      <c r="D820" s="77" t="s">
        <v>683</v>
      </c>
      <c r="E820" s="53">
        <v>2480</v>
      </c>
      <c r="F820" s="53">
        <v>260.4</v>
      </c>
      <c r="G820" s="53">
        <v>260.4</v>
      </c>
      <c r="H820" s="45"/>
      <c r="I820" s="45"/>
      <c r="J820" s="111"/>
      <c r="K820" s="45" t="s">
        <v>666</v>
      </c>
    </row>
    <row r="821" spans="1:11" ht="12.75">
      <c r="A821" s="44"/>
      <c r="B821" s="11"/>
      <c r="C821" s="45"/>
      <c r="D821" s="77"/>
      <c r="E821" s="53">
        <v>2480</v>
      </c>
      <c r="F821" s="53">
        <v>260.4</v>
      </c>
      <c r="G821" s="53">
        <v>260.4</v>
      </c>
      <c r="H821" s="45"/>
      <c r="I821" s="45"/>
      <c r="J821" s="111"/>
      <c r="K821" s="45"/>
    </row>
    <row r="822" spans="1:11" ht="12.75">
      <c r="A822" s="44"/>
      <c r="B822" s="11"/>
      <c r="C822" s="45"/>
      <c r="D822" s="77"/>
      <c r="E822" s="53">
        <v>0</v>
      </c>
      <c r="F822" s="53">
        <v>0</v>
      </c>
      <c r="G822" s="53">
        <v>0</v>
      </c>
      <c r="H822" s="45"/>
      <c r="I822" s="45"/>
      <c r="J822" s="111"/>
      <c r="K822" s="45"/>
    </row>
    <row r="823" spans="1:11" ht="12.75">
      <c r="A823" s="44"/>
      <c r="B823" s="11"/>
      <c r="C823" s="45"/>
      <c r="D823" s="77"/>
      <c r="E823" s="53">
        <v>0</v>
      </c>
      <c r="F823" s="53">
        <v>0</v>
      </c>
      <c r="G823" s="53">
        <v>0</v>
      </c>
      <c r="H823" s="45"/>
      <c r="I823" s="45"/>
      <c r="J823" s="111"/>
      <c r="K823" s="45"/>
    </row>
    <row r="824" spans="1:11" ht="261.75" customHeight="1">
      <c r="A824" s="44" t="s">
        <v>769</v>
      </c>
      <c r="B824" s="11" t="s">
        <v>770</v>
      </c>
      <c r="C824" s="45" t="s">
        <v>668</v>
      </c>
      <c r="D824" s="77" t="s">
        <v>560</v>
      </c>
      <c r="E824" s="53">
        <v>1578.5</v>
      </c>
      <c r="F824" s="53">
        <v>1428.5</v>
      </c>
      <c r="G824" s="78">
        <v>0</v>
      </c>
      <c r="H824" s="45"/>
      <c r="I824" s="45"/>
      <c r="J824" s="111"/>
      <c r="K824" s="86" t="str">
        <f>CONCATENATE("Выполнение ",ROUND(G824/F824*100,1)," %")</f>
        <v>Выполнение 0 %</v>
      </c>
    </row>
    <row r="825" spans="1:11" ht="12.75">
      <c r="A825" s="44"/>
      <c r="B825" s="11"/>
      <c r="C825" s="45"/>
      <c r="D825" s="77"/>
      <c r="E825" s="53">
        <v>1578.5</v>
      </c>
      <c r="F825" s="53">
        <v>1428.5</v>
      </c>
      <c r="G825" s="78">
        <v>0</v>
      </c>
      <c r="H825" s="45"/>
      <c r="I825" s="45"/>
      <c r="J825" s="111"/>
      <c r="K825" s="45"/>
    </row>
    <row r="826" spans="1:11" ht="12.75">
      <c r="A826" s="44"/>
      <c r="B826" s="11"/>
      <c r="C826" s="45"/>
      <c r="D826" s="77"/>
      <c r="E826" s="53">
        <v>0</v>
      </c>
      <c r="F826" s="53">
        <v>0</v>
      </c>
      <c r="G826" s="78">
        <v>0</v>
      </c>
      <c r="H826" s="45"/>
      <c r="I826" s="45"/>
      <c r="J826" s="111"/>
      <c r="K826" s="45"/>
    </row>
    <row r="827" spans="1:11" ht="12.75">
      <c r="A827" s="44"/>
      <c r="B827" s="11"/>
      <c r="C827" s="45"/>
      <c r="D827" s="77"/>
      <c r="E827" s="53">
        <v>0</v>
      </c>
      <c r="F827" s="53">
        <v>0</v>
      </c>
      <c r="G827" s="78">
        <v>0</v>
      </c>
      <c r="H827" s="45"/>
      <c r="I827" s="45"/>
      <c r="J827" s="111"/>
      <c r="K827" s="45"/>
    </row>
    <row r="828" spans="1:11" ht="192" customHeight="1">
      <c r="A828" s="44" t="s">
        <v>771</v>
      </c>
      <c r="B828" s="29" t="s">
        <v>346</v>
      </c>
      <c r="C828" s="45" t="s">
        <v>814</v>
      </c>
      <c r="D828" s="77" t="s">
        <v>568</v>
      </c>
      <c r="E828" s="53">
        <v>500</v>
      </c>
      <c r="F828" s="53">
        <v>260</v>
      </c>
      <c r="G828" s="78">
        <v>0</v>
      </c>
      <c r="H828" s="45"/>
      <c r="I828" s="45"/>
      <c r="J828" s="111"/>
      <c r="K828" s="86" t="str">
        <f>CONCATENATE("Выполнение ",ROUND(G828/F828*100,1)," %")</f>
        <v>Выполнение 0 %</v>
      </c>
    </row>
    <row r="829" spans="1:11" ht="12.75">
      <c r="A829" s="44"/>
      <c r="B829" s="29"/>
      <c r="C829" s="45"/>
      <c r="D829" s="77"/>
      <c r="E829" s="53">
        <v>500</v>
      </c>
      <c r="F829" s="53">
        <v>260</v>
      </c>
      <c r="G829" s="78">
        <v>0</v>
      </c>
      <c r="H829" s="45"/>
      <c r="I829" s="45"/>
      <c r="J829" s="111"/>
      <c r="K829" s="45"/>
    </row>
    <row r="830" spans="1:11" ht="12.75">
      <c r="A830" s="44"/>
      <c r="B830" s="29"/>
      <c r="C830" s="45"/>
      <c r="D830" s="77"/>
      <c r="E830" s="53">
        <v>0</v>
      </c>
      <c r="F830" s="53">
        <v>0</v>
      </c>
      <c r="G830" s="78">
        <v>0</v>
      </c>
      <c r="H830" s="45"/>
      <c r="I830" s="45"/>
      <c r="J830" s="111"/>
      <c r="K830" s="45"/>
    </row>
    <row r="831" spans="1:11" ht="12.75">
      <c r="A831" s="44"/>
      <c r="B831" s="29"/>
      <c r="C831" s="45"/>
      <c r="D831" s="77"/>
      <c r="E831" s="53">
        <v>0</v>
      </c>
      <c r="F831" s="53">
        <v>0</v>
      </c>
      <c r="G831" s="78">
        <v>0</v>
      </c>
      <c r="H831" s="45"/>
      <c r="I831" s="45"/>
      <c r="J831" s="111"/>
      <c r="K831" s="45"/>
    </row>
    <row r="832" spans="1:11" ht="141.75" customHeight="1">
      <c r="A832" s="44" t="s">
        <v>347</v>
      </c>
      <c r="B832" s="11" t="s">
        <v>348</v>
      </c>
      <c r="C832" s="45" t="s">
        <v>349</v>
      </c>
      <c r="D832" s="77" t="s">
        <v>683</v>
      </c>
      <c r="E832" s="53">
        <v>600</v>
      </c>
      <c r="F832" s="53">
        <v>180</v>
      </c>
      <c r="G832" s="78">
        <v>0</v>
      </c>
      <c r="H832" s="45"/>
      <c r="I832" s="45"/>
      <c r="J832" s="111"/>
      <c r="K832" s="86" t="str">
        <f>CONCATENATE("Выполнение ",ROUND(G832/F832*100,1)," %")</f>
        <v>Выполнение 0 %</v>
      </c>
    </row>
    <row r="833" spans="1:11" ht="12.75">
      <c r="A833" s="44"/>
      <c r="B833" s="11"/>
      <c r="C833" s="45"/>
      <c r="D833" s="77"/>
      <c r="E833" s="53">
        <v>600</v>
      </c>
      <c r="F833" s="53">
        <v>180</v>
      </c>
      <c r="G833" s="78">
        <v>0</v>
      </c>
      <c r="H833" s="45"/>
      <c r="I833" s="45"/>
      <c r="J833" s="111"/>
      <c r="K833" s="45"/>
    </row>
    <row r="834" spans="1:11" ht="12.75">
      <c r="A834" s="44"/>
      <c r="B834" s="11"/>
      <c r="C834" s="45"/>
      <c r="D834" s="77"/>
      <c r="E834" s="53">
        <v>0</v>
      </c>
      <c r="F834" s="53">
        <v>0</v>
      </c>
      <c r="G834" s="78">
        <v>0</v>
      </c>
      <c r="H834" s="45"/>
      <c r="I834" s="45"/>
      <c r="J834" s="111"/>
      <c r="K834" s="45"/>
    </row>
    <row r="835" spans="1:11" ht="12.75">
      <c r="A835" s="44"/>
      <c r="B835" s="11"/>
      <c r="C835" s="45"/>
      <c r="D835" s="77"/>
      <c r="E835" s="53">
        <v>0</v>
      </c>
      <c r="F835" s="53">
        <v>0</v>
      </c>
      <c r="G835" s="78">
        <v>0</v>
      </c>
      <c r="H835" s="45"/>
      <c r="I835" s="45"/>
      <c r="J835" s="111"/>
      <c r="K835" s="45"/>
    </row>
    <row r="836" spans="1:11" ht="164.25" customHeight="1">
      <c r="A836" s="44" t="s">
        <v>350</v>
      </c>
      <c r="B836" s="29" t="s">
        <v>351</v>
      </c>
      <c r="C836" s="45" t="s">
        <v>814</v>
      </c>
      <c r="D836" s="77" t="s">
        <v>568</v>
      </c>
      <c r="E836" s="53">
        <v>350</v>
      </c>
      <c r="F836" s="53">
        <v>73.5</v>
      </c>
      <c r="G836" s="53">
        <v>73.5</v>
      </c>
      <c r="H836" s="45"/>
      <c r="I836" s="45"/>
      <c r="J836" s="111"/>
      <c r="K836" s="45" t="s">
        <v>666</v>
      </c>
    </row>
    <row r="837" spans="1:11" ht="12.75">
      <c r="A837" s="44"/>
      <c r="B837" s="29"/>
      <c r="C837" s="45"/>
      <c r="D837" s="77"/>
      <c r="E837" s="53">
        <v>350</v>
      </c>
      <c r="F837" s="53">
        <v>73.5</v>
      </c>
      <c r="G837" s="53">
        <v>73.5</v>
      </c>
      <c r="H837" s="45"/>
      <c r="I837" s="45"/>
      <c r="J837" s="111"/>
      <c r="K837" s="45"/>
    </row>
    <row r="838" spans="1:11" ht="12.75">
      <c r="A838" s="44"/>
      <c r="B838" s="29"/>
      <c r="C838" s="45"/>
      <c r="D838" s="77"/>
      <c r="E838" s="53">
        <v>0</v>
      </c>
      <c r="F838" s="53">
        <v>0</v>
      </c>
      <c r="G838" s="53">
        <v>0</v>
      </c>
      <c r="H838" s="45"/>
      <c r="I838" s="45"/>
      <c r="J838" s="111"/>
      <c r="K838" s="45"/>
    </row>
    <row r="839" spans="1:11" ht="12.75">
      <c r="A839" s="44"/>
      <c r="B839" s="29"/>
      <c r="C839" s="45"/>
      <c r="D839" s="77"/>
      <c r="E839" s="53">
        <v>0</v>
      </c>
      <c r="F839" s="53">
        <v>0</v>
      </c>
      <c r="G839" s="53">
        <v>0</v>
      </c>
      <c r="H839" s="45"/>
      <c r="I839" s="45"/>
      <c r="J839" s="111"/>
      <c r="K839" s="45"/>
    </row>
    <row r="840" spans="1:11" ht="140.25" customHeight="1">
      <c r="A840" s="44" t="s">
        <v>352</v>
      </c>
      <c r="B840" s="11" t="s">
        <v>353</v>
      </c>
      <c r="C840" s="45" t="s">
        <v>862</v>
      </c>
      <c r="D840" s="77" t="s">
        <v>560</v>
      </c>
      <c r="E840" s="53">
        <v>480</v>
      </c>
      <c r="F840" s="53">
        <v>50.4</v>
      </c>
      <c r="G840" s="78">
        <v>0</v>
      </c>
      <c r="H840" s="45"/>
      <c r="I840" s="45"/>
      <c r="J840" s="111"/>
      <c r="K840" s="86" t="str">
        <f>CONCATENATE("Выполнение ",ROUND(G840/F840*100,1)," %")</f>
        <v>Выполнение 0 %</v>
      </c>
    </row>
    <row r="841" spans="1:11" ht="12.75">
      <c r="A841" s="44"/>
      <c r="B841" s="11"/>
      <c r="C841" s="45"/>
      <c r="D841" s="77"/>
      <c r="E841" s="53">
        <v>480</v>
      </c>
      <c r="F841" s="53">
        <v>50.4</v>
      </c>
      <c r="G841" s="78">
        <v>0</v>
      </c>
      <c r="H841" s="45"/>
      <c r="I841" s="45"/>
      <c r="J841" s="111"/>
      <c r="K841" s="45"/>
    </row>
    <row r="842" spans="1:11" ht="12.75">
      <c r="A842" s="44"/>
      <c r="B842" s="11"/>
      <c r="C842" s="45"/>
      <c r="D842" s="77"/>
      <c r="E842" s="53">
        <v>0</v>
      </c>
      <c r="F842" s="53">
        <v>0</v>
      </c>
      <c r="G842" s="78">
        <v>0</v>
      </c>
      <c r="H842" s="45"/>
      <c r="I842" s="45"/>
      <c r="J842" s="111"/>
      <c r="K842" s="45"/>
    </row>
    <row r="843" spans="1:11" ht="12.75">
      <c r="A843" s="44"/>
      <c r="B843" s="11"/>
      <c r="C843" s="45"/>
      <c r="D843" s="77"/>
      <c r="E843" s="53">
        <v>0</v>
      </c>
      <c r="F843" s="53">
        <v>0</v>
      </c>
      <c r="G843" s="78">
        <v>0</v>
      </c>
      <c r="H843" s="45"/>
      <c r="I843" s="45"/>
      <c r="J843" s="111"/>
      <c r="K843" s="45"/>
    </row>
    <row r="844" spans="1:11" ht="152.25" customHeight="1">
      <c r="A844" s="44" t="s">
        <v>354</v>
      </c>
      <c r="B844" s="11" t="s">
        <v>355</v>
      </c>
      <c r="C844" s="45" t="s">
        <v>862</v>
      </c>
      <c r="D844" s="77" t="s">
        <v>560</v>
      </c>
      <c r="E844" s="53">
        <v>900</v>
      </c>
      <c r="F844" s="53">
        <v>94.5</v>
      </c>
      <c r="G844" s="78">
        <v>0</v>
      </c>
      <c r="H844" s="45"/>
      <c r="I844" s="45"/>
      <c r="J844" s="111"/>
      <c r="K844" s="86" t="str">
        <f>CONCATENATE("Выполнение ",ROUND(G844/F844*100,1)," %")</f>
        <v>Выполнение 0 %</v>
      </c>
    </row>
    <row r="845" spans="1:11" ht="12.75">
      <c r="A845" s="44"/>
      <c r="B845" s="11"/>
      <c r="C845" s="45"/>
      <c r="D845" s="77"/>
      <c r="E845" s="53">
        <v>900</v>
      </c>
      <c r="F845" s="53">
        <v>94.5</v>
      </c>
      <c r="G845" s="78">
        <v>0</v>
      </c>
      <c r="H845" s="45"/>
      <c r="I845" s="45"/>
      <c r="J845" s="111"/>
      <c r="K845" s="45"/>
    </row>
    <row r="846" spans="1:11" ht="12.75">
      <c r="A846" s="44"/>
      <c r="B846" s="11"/>
      <c r="C846" s="45"/>
      <c r="D846" s="77"/>
      <c r="E846" s="53">
        <v>0</v>
      </c>
      <c r="F846" s="53">
        <v>0</v>
      </c>
      <c r="G846" s="78">
        <v>0</v>
      </c>
      <c r="H846" s="45"/>
      <c r="I846" s="45"/>
      <c r="J846" s="111"/>
      <c r="K846" s="45"/>
    </row>
    <row r="847" spans="1:11" ht="12.75">
      <c r="A847" s="44"/>
      <c r="B847" s="11"/>
      <c r="C847" s="45"/>
      <c r="D847" s="77"/>
      <c r="E847" s="53">
        <v>0</v>
      </c>
      <c r="F847" s="53">
        <v>0</v>
      </c>
      <c r="G847" s="78">
        <v>0</v>
      </c>
      <c r="H847" s="45"/>
      <c r="I847" s="45"/>
      <c r="J847" s="111"/>
      <c r="K847" s="45"/>
    </row>
    <row r="848" spans="1:11" ht="150.75" customHeight="1">
      <c r="A848" s="44" t="s">
        <v>356</v>
      </c>
      <c r="B848" s="11" t="s">
        <v>357</v>
      </c>
      <c r="C848" s="45" t="s">
        <v>606</v>
      </c>
      <c r="D848" s="77" t="s">
        <v>358</v>
      </c>
      <c r="E848" s="53">
        <v>3000</v>
      </c>
      <c r="F848" s="53">
        <v>2100</v>
      </c>
      <c r="G848" s="53">
        <v>2100</v>
      </c>
      <c r="H848" s="45"/>
      <c r="I848" s="45"/>
      <c r="J848" s="111"/>
      <c r="K848" s="45" t="s">
        <v>666</v>
      </c>
    </row>
    <row r="849" spans="1:11" ht="12.75">
      <c r="A849" s="44"/>
      <c r="B849" s="11"/>
      <c r="C849" s="45"/>
      <c r="D849" s="77"/>
      <c r="E849" s="53">
        <v>3000</v>
      </c>
      <c r="F849" s="53">
        <v>2100</v>
      </c>
      <c r="G849" s="53">
        <v>2100</v>
      </c>
      <c r="H849" s="45"/>
      <c r="I849" s="45"/>
      <c r="J849" s="111"/>
      <c r="K849" s="45"/>
    </row>
    <row r="850" spans="1:11" ht="12.75">
      <c r="A850" s="44"/>
      <c r="B850" s="11"/>
      <c r="C850" s="45"/>
      <c r="D850" s="77"/>
      <c r="E850" s="53">
        <v>0</v>
      </c>
      <c r="F850" s="53">
        <v>0</v>
      </c>
      <c r="G850" s="53">
        <v>0</v>
      </c>
      <c r="H850" s="45"/>
      <c r="I850" s="45"/>
      <c r="J850" s="111"/>
      <c r="K850" s="45"/>
    </row>
    <row r="851" spans="1:11" ht="12.75">
      <c r="A851" s="44"/>
      <c r="B851" s="11"/>
      <c r="C851" s="45"/>
      <c r="D851" s="77"/>
      <c r="E851" s="53">
        <v>0</v>
      </c>
      <c r="F851" s="53">
        <v>0</v>
      </c>
      <c r="G851" s="53">
        <v>0</v>
      </c>
      <c r="H851" s="45"/>
      <c r="I851" s="45"/>
      <c r="J851" s="111"/>
      <c r="K851" s="45"/>
    </row>
    <row r="852" spans="1:11" ht="78" customHeight="1">
      <c r="A852" s="44" t="s">
        <v>359</v>
      </c>
      <c r="B852" s="17" t="s">
        <v>360</v>
      </c>
      <c r="C852" s="45"/>
      <c r="D852" s="77"/>
      <c r="E852" s="53">
        <f>E853+E857+E861+E865</f>
        <v>7420</v>
      </c>
      <c r="F852" s="53">
        <f>F853+F857+F861+F865</f>
        <v>1640.4</v>
      </c>
      <c r="G852" s="53">
        <f>G853+G857+G861+G865</f>
        <v>1640.4</v>
      </c>
      <c r="H852" s="14"/>
      <c r="I852" s="14"/>
      <c r="J852" s="111"/>
      <c r="K852" s="86" t="str">
        <f>CONCATENATE("Выполнение ",ROUND(G852/F852*100,1)," %")</f>
        <v>Выполнение 100 %</v>
      </c>
    </row>
    <row r="853" spans="1:11" ht="114.75" customHeight="1">
      <c r="A853" s="44" t="s">
        <v>361</v>
      </c>
      <c r="B853" s="11" t="s">
        <v>362</v>
      </c>
      <c r="C853" s="45" t="s">
        <v>814</v>
      </c>
      <c r="D853" s="77" t="s">
        <v>363</v>
      </c>
      <c r="E853" s="53">
        <v>1120</v>
      </c>
      <c r="F853" s="53">
        <v>470.4</v>
      </c>
      <c r="G853" s="53">
        <v>470.4</v>
      </c>
      <c r="H853" s="45"/>
      <c r="I853" s="45"/>
      <c r="J853" s="111"/>
      <c r="K853" s="45" t="s">
        <v>666</v>
      </c>
    </row>
    <row r="854" spans="1:11" ht="12.75">
      <c r="A854" s="44"/>
      <c r="B854" s="11"/>
      <c r="C854" s="45"/>
      <c r="D854" s="77"/>
      <c r="E854" s="53">
        <v>1120</v>
      </c>
      <c r="F854" s="53">
        <v>470.4</v>
      </c>
      <c r="G854" s="53">
        <v>470.4</v>
      </c>
      <c r="H854" s="45"/>
      <c r="I854" s="45"/>
      <c r="J854" s="111"/>
      <c r="K854" s="45"/>
    </row>
    <row r="855" spans="1:11" ht="12.75">
      <c r="A855" s="44"/>
      <c r="B855" s="11"/>
      <c r="C855" s="45"/>
      <c r="D855" s="77"/>
      <c r="E855" s="53">
        <v>0</v>
      </c>
      <c r="F855" s="53">
        <v>0</v>
      </c>
      <c r="G855" s="53">
        <v>0</v>
      </c>
      <c r="H855" s="45"/>
      <c r="I855" s="45"/>
      <c r="J855" s="111"/>
      <c r="K855" s="45"/>
    </row>
    <row r="856" spans="1:11" ht="12.75">
      <c r="A856" s="44"/>
      <c r="B856" s="11"/>
      <c r="C856" s="45"/>
      <c r="D856" s="77"/>
      <c r="E856" s="53">
        <v>0</v>
      </c>
      <c r="F856" s="53">
        <v>0</v>
      </c>
      <c r="G856" s="53">
        <v>0</v>
      </c>
      <c r="H856" s="45"/>
      <c r="I856" s="45"/>
      <c r="J856" s="111"/>
      <c r="K856" s="45"/>
    </row>
    <row r="857" spans="1:11" ht="155.25" customHeight="1">
      <c r="A857" s="44" t="s">
        <v>364</v>
      </c>
      <c r="B857" s="11" t="s">
        <v>365</v>
      </c>
      <c r="C857" s="45" t="s">
        <v>778</v>
      </c>
      <c r="D857" s="77" t="s">
        <v>366</v>
      </c>
      <c r="E857" s="53">
        <v>2300</v>
      </c>
      <c r="F857" s="53">
        <v>370</v>
      </c>
      <c r="G857" s="78">
        <v>370</v>
      </c>
      <c r="H857" s="45"/>
      <c r="I857" s="45"/>
      <c r="J857" s="111"/>
      <c r="K857" s="45" t="s">
        <v>226</v>
      </c>
    </row>
    <row r="858" spans="1:11" ht="12.75">
      <c r="A858" s="44"/>
      <c r="B858" s="11"/>
      <c r="C858" s="45"/>
      <c r="D858" s="77"/>
      <c r="E858" s="53">
        <v>2300</v>
      </c>
      <c r="F858" s="53">
        <v>370</v>
      </c>
      <c r="G858" s="78">
        <v>370</v>
      </c>
      <c r="H858" s="45"/>
      <c r="I858" s="45"/>
      <c r="J858" s="111"/>
      <c r="K858" s="45"/>
    </row>
    <row r="859" spans="1:11" ht="12.75">
      <c r="A859" s="44"/>
      <c r="B859" s="11"/>
      <c r="C859" s="45"/>
      <c r="D859" s="77"/>
      <c r="E859" s="53">
        <v>0</v>
      </c>
      <c r="F859" s="53">
        <v>0</v>
      </c>
      <c r="G859" s="78">
        <v>0</v>
      </c>
      <c r="H859" s="45"/>
      <c r="I859" s="45"/>
      <c r="J859" s="111"/>
      <c r="K859" s="45"/>
    </row>
    <row r="860" spans="1:11" ht="12.75">
      <c r="A860" s="44"/>
      <c r="B860" s="11"/>
      <c r="C860" s="45"/>
      <c r="D860" s="77"/>
      <c r="E860" s="53">
        <v>0</v>
      </c>
      <c r="F860" s="53">
        <v>0</v>
      </c>
      <c r="G860" s="78">
        <v>0</v>
      </c>
      <c r="H860" s="45"/>
      <c r="I860" s="45"/>
      <c r="J860" s="111"/>
      <c r="K860" s="45"/>
    </row>
    <row r="861" spans="1:11" ht="177.75" customHeight="1">
      <c r="A861" s="44" t="s">
        <v>367</v>
      </c>
      <c r="B861" s="11" t="s">
        <v>368</v>
      </c>
      <c r="C861" s="45" t="s">
        <v>778</v>
      </c>
      <c r="D861" s="77" t="s">
        <v>611</v>
      </c>
      <c r="E861" s="53">
        <v>2100</v>
      </c>
      <c r="F861" s="53">
        <v>200</v>
      </c>
      <c r="G861" s="53">
        <v>200</v>
      </c>
      <c r="H861" s="45"/>
      <c r="I861" s="45"/>
      <c r="J861" s="111"/>
      <c r="K861" s="45" t="s">
        <v>666</v>
      </c>
    </row>
    <row r="862" spans="1:11" ht="12.75">
      <c r="A862" s="44"/>
      <c r="B862" s="11"/>
      <c r="C862" s="45"/>
      <c r="D862" s="77"/>
      <c r="E862" s="53">
        <v>2100</v>
      </c>
      <c r="F862" s="53">
        <v>200</v>
      </c>
      <c r="G862" s="53">
        <v>200</v>
      </c>
      <c r="H862" s="45"/>
      <c r="I862" s="45"/>
      <c r="J862" s="111"/>
      <c r="K862" s="45"/>
    </row>
    <row r="863" spans="1:11" ht="12.75">
      <c r="A863" s="44"/>
      <c r="B863" s="11"/>
      <c r="C863" s="45"/>
      <c r="D863" s="77"/>
      <c r="E863" s="53">
        <v>0</v>
      </c>
      <c r="F863" s="53">
        <v>0</v>
      </c>
      <c r="G863" s="53">
        <v>0</v>
      </c>
      <c r="H863" s="45"/>
      <c r="I863" s="45"/>
      <c r="J863" s="111"/>
      <c r="K863" s="45"/>
    </row>
    <row r="864" spans="1:11" ht="12.75">
      <c r="A864" s="44"/>
      <c r="B864" s="11"/>
      <c r="C864" s="45"/>
      <c r="D864" s="77"/>
      <c r="E864" s="53">
        <v>0</v>
      </c>
      <c r="F864" s="53">
        <v>0</v>
      </c>
      <c r="G864" s="53">
        <v>0</v>
      </c>
      <c r="H864" s="45"/>
      <c r="I864" s="45"/>
      <c r="J864" s="111"/>
      <c r="K864" s="45"/>
    </row>
    <row r="865" spans="1:11" ht="181.5" customHeight="1">
      <c r="A865" s="44" t="s">
        <v>315</v>
      </c>
      <c r="B865" s="11" t="s">
        <v>316</v>
      </c>
      <c r="C865" s="45" t="s">
        <v>843</v>
      </c>
      <c r="D865" s="77" t="s">
        <v>317</v>
      </c>
      <c r="E865" s="65">
        <v>1900</v>
      </c>
      <c r="F865" s="65">
        <v>600</v>
      </c>
      <c r="G865" s="65">
        <v>600</v>
      </c>
      <c r="H865" s="45"/>
      <c r="I865" s="45"/>
      <c r="J865" s="111"/>
      <c r="K865" s="45" t="s">
        <v>231</v>
      </c>
    </row>
    <row r="866" spans="1:11" ht="12.75">
      <c r="A866" s="44"/>
      <c r="B866" s="11"/>
      <c r="C866" s="45"/>
      <c r="D866" s="77"/>
      <c r="E866" s="65">
        <v>1900</v>
      </c>
      <c r="F866" s="65">
        <v>600</v>
      </c>
      <c r="G866" s="65">
        <v>600</v>
      </c>
      <c r="H866" s="45"/>
      <c r="I866" s="45"/>
      <c r="J866" s="111"/>
      <c r="K866" s="45"/>
    </row>
    <row r="867" spans="1:11" ht="12.75">
      <c r="A867" s="44"/>
      <c r="B867" s="11"/>
      <c r="C867" s="45"/>
      <c r="D867" s="77"/>
      <c r="E867" s="91">
        <v>0</v>
      </c>
      <c r="F867" s="91">
        <v>0</v>
      </c>
      <c r="G867" s="91">
        <v>0</v>
      </c>
      <c r="H867" s="45"/>
      <c r="I867" s="45"/>
      <c r="J867" s="111"/>
      <c r="K867" s="45"/>
    </row>
    <row r="868" spans="1:11" ht="12.75">
      <c r="A868" s="44"/>
      <c r="B868" s="11"/>
      <c r="C868" s="45"/>
      <c r="D868" s="77"/>
      <c r="E868" s="91">
        <v>0</v>
      </c>
      <c r="F868" s="91">
        <v>0</v>
      </c>
      <c r="G868" s="91">
        <v>0</v>
      </c>
      <c r="H868" s="45"/>
      <c r="I868" s="45"/>
      <c r="J868" s="111"/>
      <c r="K868" s="45"/>
    </row>
    <row r="869" spans="1:11" ht="52.5">
      <c r="A869" s="44" t="s">
        <v>369</v>
      </c>
      <c r="B869" s="10" t="s">
        <v>370</v>
      </c>
      <c r="C869" s="45"/>
      <c r="D869" s="45"/>
      <c r="E869" s="53">
        <f>E870</f>
        <v>1500</v>
      </c>
      <c r="F869" s="53">
        <f>F870</f>
        <v>150</v>
      </c>
      <c r="G869" s="53">
        <f>G870</f>
        <v>150</v>
      </c>
      <c r="H869" s="45"/>
      <c r="I869" s="45"/>
      <c r="J869" s="111"/>
      <c r="K869" s="86" t="str">
        <f>CONCATENATE("Выполнение ",ROUND(G869/F869*100,1)," %")</f>
        <v>Выполнение 100 %</v>
      </c>
    </row>
    <row r="870" spans="1:11" ht="161.25" customHeight="1">
      <c r="A870" s="44" t="s">
        <v>371</v>
      </c>
      <c r="B870" s="27" t="s">
        <v>6</v>
      </c>
      <c r="C870" s="45" t="s">
        <v>680</v>
      </c>
      <c r="D870" s="77" t="s">
        <v>754</v>
      </c>
      <c r="E870" s="53">
        <v>1500</v>
      </c>
      <c r="F870" s="53">
        <v>150</v>
      </c>
      <c r="G870" s="78">
        <v>150</v>
      </c>
      <c r="H870" s="45"/>
      <c r="I870" s="45"/>
      <c r="J870" s="111"/>
      <c r="K870" s="45" t="s">
        <v>226</v>
      </c>
    </row>
    <row r="871" spans="1:11" ht="12.75">
      <c r="A871" s="44"/>
      <c r="B871" s="27"/>
      <c r="C871" s="45"/>
      <c r="D871" s="77"/>
      <c r="E871" s="53">
        <v>1500</v>
      </c>
      <c r="F871" s="53">
        <v>150</v>
      </c>
      <c r="G871" s="78">
        <v>150</v>
      </c>
      <c r="H871" s="45"/>
      <c r="I871" s="45"/>
      <c r="J871" s="111"/>
      <c r="K871" s="45"/>
    </row>
    <row r="872" spans="1:11" ht="12.75">
      <c r="A872" s="44"/>
      <c r="B872" s="27"/>
      <c r="C872" s="45"/>
      <c r="D872" s="77"/>
      <c r="E872" s="53">
        <v>0</v>
      </c>
      <c r="F872" s="53">
        <v>0</v>
      </c>
      <c r="G872" s="78">
        <v>0</v>
      </c>
      <c r="H872" s="45"/>
      <c r="I872" s="45"/>
      <c r="J872" s="111"/>
      <c r="K872" s="45"/>
    </row>
    <row r="873" spans="1:11" ht="12.75">
      <c r="A873" s="44"/>
      <c r="B873" s="27"/>
      <c r="C873" s="45"/>
      <c r="D873" s="77"/>
      <c r="E873" s="53">
        <v>0</v>
      </c>
      <c r="F873" s="53">
        <v>0</v>
      </c>
      <c r="G873" s="78">
        <v>0</v>
      </c>
      <c r="H873" s="45"/>
      <c r="I873" s="45"/>
      <c r="J873" s="111"/>
      <c r="K873" s="45"/>
    </row>
    <row r="874" spans="1:11" ht="51" customHeight="1">
      <c r="A874" s="44" t="s">
        <v>372</v>
      </c>
      <c r="B874" s="10" t="s">
        <v>373</v>
      </c>
      <c r="C874" s="45"/>
      <c r="D874" s="45"/>
      <c r="E874" s="53">
        <f>E875+E879+E883+E887</f>
        <v>8952</v>
      </c>
      <c r="F874" s="53">
        <f>F875+F879+F883+F887</f>
        <v>3173.6</v>
      </c>
      <c r="G874" s="53">
        <f>G875+G879+G883+G887</f>
        <v>3173.6</v>
      </c>
      <c r="H874" s="45"/>
      <c r="I874" s="45"/>
      <c r="J874" s="111"/>
      <c r="K874" s="86" t="str">
        <f>CONCATENATE("Выполнение ",ROUND(G874/F874*100,1)," %")</f>
        <v>Выполнение 100 %</v>
      </c>
    </row>
    <row r="875" spans="1:11" ht="132" customHeight="1">
      <c r="A875" s="44" t="s">
        <v>374</v>
      </c>
      <c r="B875" s="11" t="s">
        <v>375</v>
      </c>
      <c r="C875" s="45" t="s">
        <v>778</v>
      </c>
      <c r="D875" s="77" t="s">
        <v>611</v>
      </c>
      <c r="E875" s="53">
        <v>1520</v>
      </c>
      <c r="F875" s="53">
        <v>304</v>
      </c>
      <c r="G875" s="53">
        <v>304</v>
      </c>
      <c r="H875" s="45"/>
      <c r="I875" s="45"/>
      <c r="J875" s="111"/>
      <c r="K875" s="124" t="s">
        <v>376</v>
      </c>
    </row>
    <row r="876" spans="1:11" ht="12.75">
      <c r="A876" s="44"/>
      <c r="B876" s="19"/>
      <c r="C876" s="80"/>
      <c r="D876" s="80"/>
      <c r="E876" s="53">
        <v>1520</v>
      </c>
      <c r="F876" s="53">
        <v>304</v>
      </c>
      <c r="G876" s="53">
        <v>304</v>
      </c>
      <c r="H876" s="45"/>
      <c r="I876" s="45"/>
      <c r="J876" s="111"/>
      <c r="K876" s="45"/>
    </row>
    <row r="877" spans="1:11" ht="12.75">
      <c r="A877" s="44"/>
      <c r="B877" s="19"/>
      <c r="C877" s="80"/>
      <c r="D877" s="80"/>
      <c r="E877" s="53">
        <v>0</v>
      </c>
      <c r="F877" s="53">
        <v>0</v>
      </c>
      <c r="G877" s="53">
        <v>0</v>
      </c>
      <c r="H877" s="45"/>
      <c r="I877" s="45"/>
      <c r="J877" s="111"/>
      <c r="K877" s="45"/>
    </row>
    <row r="878" spans="1:11" ht="12.75">
      <c r="A878" s="44"/>
      <c r="B878" s="19"/>
      <c r="C878" s="80"/>
      <c r="D878" s="80"/>
      <c r="E878" s="53">
        <v>0</v>
      </c>
      <c r="F878" s="53">
        <v>0</v>
      </c>
      <c r="G878" s="53">
        <v>0</v>
      </c>
      <c r="H878" s="45"/>
      <c r="I878" s="45"/>
      <c r="J878" s="111"/>
      <c r="K878" s="45"/>
    </row>
    <row r="879" spans="1:11" ht="143.25" customHeight="1">
      <c r="A879" s="44" t="s">
        <v>7</v>
      </c>
      <c r="B879" s="11" t="s">
        <v>8</v>
      </c>
      <c r="C879" s="45" t="s">
        <v>843</v>
      </c>
      <c r="D879" s="77" t="s">
        <v>9</v>
      </c>
      <c r="E879" s="53">
        <v>3200</v>
      </c>
      <c r="F879" s="53">
        <v>1200</v>
      </c>
      <c r="G879" s="53">
        <v>1200</v>
      </c>
      <c r="H879" s="45"/>
      <c r="I879" s="45"/>
      <c r="J879" s="111"/>
      <c r="K879" s="124" t="s">
        <v>231</v>
      </c>
    </row>
    <row r="880" spans="1:11" ht="12.75">
      <c r="A880" s="44"/>
      <c r="B880" s="19"/>
      <c r="C880" s="80"/>
      <c r="D880" s="80"/>
      <c r="E880" s="53">
        <v>3200</v>
      </c>
      <c r="F880" s="53">
        <v>1200</v>
      </c>
      <c r="G880" s="53">
        <v>1200</v>
      </c>
      <c r="H880" s="45"/>
      <c r="I880" s="45"/>
      <c r="J880" s="111"/>
      <c r="K880" s="45"/>
    </row>
    <row r="881" spans="1:11" ht="12.75">
      <c r="A881" s="44"/>
      <c r="B881" s="19"/>
      <c r="C881" s="80"/>
      <c r="D881" s="80"/>
      <c r="E881" s="53">
        <v>0</v>
      </c>
      <c r="F881" s="53">
        <v>0</v>
      </c>
      <c r="G881" s="78">
        <v>0</v>
      </c>
      <c r="H881" s="45"/>
      <c r="I881" s="45"/>
      <c r="J881" s="111"/>
      <c r="K881" s="45"/>
    </row>
    <row r="882" spans="1:11" ht="12.75">
      <c r="A882" s="44"/>
      <c r="B882" s="19"/>
      <c r="C882" s="80"/>
      <c r="D882" s="80"/>
      <c r="E882" s="53">
        <v>0</v>
      </c>
      <c r="F882" s="53">
        <v>0</v>
      </c>
      <c r="G882" s="78">
        <v>0</v>
      </c>
      <c r="H882" s="45"/>
      <c r="I882" s="45"/>
      <c r="J882" s="111"/>
      <c r="K882" s="45"/>
    </row>
    <row r="883" spans="1:11" ht="156" customHeight="1">
      <c r="A883" s="44" t="s">
        <v>10</v>
      </c>
      <c r="B883" s="11" t="s">
        <v>11</v>
      </c>
      <c r="C883" s="45" t="s">
        <v>843</v>
      </c>
      <c r="D883" s="77" t="s">
        <v>12</v>
      </c>
      <c r="E883" s="64">
        <v>2232</v>
      </c>
      <c r="F883" s="64">
        <v>669.6</v>
      </c>
      <c r="G883" s="64">
        <v>669.6</v>
      </c>
      <c r="H883" s="45"/>
      <c r="I883" s="45"/>
      <c r="J883" s="111"/>
      <c r="K883" s="124" t="s">
        <v>226</v>
      </c>
    </row>
    <row r="884" spans="1:11" ht="12.75">
      <c r="A884" s="44"/>
      <c r="B884" s="19"/>
      <c r="C884" s="80"/>
      <c r="D884" s="80"/>
      <c r="E884" s="64">
        <v>2232</v>
      </c>
      <c r="F884" s="64">
        <v>669.6</v>
      </c>
      <c r="G884" s="64">
        <v>669.6</v>
      </c>
      <c r="H884" s="45"/>
      <c r="I884" s="45"/>
      <c r="J884" s="111"/>
      <c r="K884" s="45"/>
    </row>
    <row r="885" spans="1:11" ht="12.75">
      <c r="A885" s="44"/>
      <c r="B885" s="19"/>
      <c r="C885" s="80"/>
      <c r="D885" s="80"/>
      <c r="E885" s="53">
        <v>0</v>
      </c>
      <c r="F885" s="53">
        <v>0</v>
      </c>
      <c r="G885" s="78">
        <v>0</v>
      </c>
      <c r="H885" s="45"/>
      <c r="I885" s="45"/>
      <c r="J885" s="111"/>
      <c r="K885" s="45"/>
    </row>
    <row r="886" spans="1:11" ht="12.75">
      <c r="A886" s="44"/>
      <c r="B886" s="19"/>
      <c r="C886" s="80"/>
      <c r="D886" s="80"/>
      <c r="E886" s="53">
        <v>0</v>
      </c>
      <c r="F886" s="53">
        <v>0</v>
      </c>
      <c r="G886" s="78">
        <v>0</v>
      </c>
      <c r="H886" s="45"/>
      <c r="I886" s="45"/>
      <c r="J886" s="111"/>
      <c r="K886" s="45"/>
    </row>
    <row r="887" spans="1:11" ht="146.25" customHeight="1">
      <c r="A887" s="44" t="s">
        <v>13</v>
      </c>
      <c r="B887" s="11" t="s">
        <v>14</v>
      </c>
      <c r="C887" s="45" t="s">
        <v>843</v>
      </c>
      <c r="D887" s="77" t="s">
        <v>284</v>
      </c>
      <c r="E887" s="64">
        <v>2000</v>
      </c>
      <c r="F887" s="64">
        <v>1000</v>
      </c>
      <c r="G887" s="64">
        <v>1000</v>
      </c>
      <c r="H887" s="45"/>
      <c r="I887" s="45"/>
      <c r="J887" s="111"/>
      <c r="K887" s="124" t="s">
        <v>226</v>
      </c>
    </row>
    <row r="888" spans="1:11" ht="12.75">
      <c r="A888" s="44"/>
      <c r="B888" s="19"/>
      <c r="C888" s="80"/>
      <c r="D888" s="80"/>
      <c r="E888" s="53">
        <v>0</v>
      </c>
      <c r="F888" s="53">
        <v>0</v>
      </c>
      <c r="G888" s="78">
        <v>0</v>
      </c>
      <c r="H888" s="92"/>
      <c r="I888" s="93"/>
      <c r="J888" s="111"/>
      <c r="K888" s="14"/>
    </row>
    <row r="889" spans="1:11" ht="12.75">
      <c r="A889" s="44"/>
      <c r="B889" s="19"/>
      <c r="C889" s="80"/>
      <c r="D889" s="80"/>
      <c r="E889" s="53">
        <v>0</v>
      </c>
      <c r="F889" s="53">
        <v>0</v>
      </c>
      <c r="G889" s="78">
        <v>0</v>
      </c>
      <c r="H889" s="45"/>
      <c r="I889" s="93"/>
      <c r="J889" s="111"/>
      <c r="K889" s="14"/>
    </row>
    <row r="890" spans="1:11" ht="12.75">
      <c r="A890" s="162"/>
      <c r="B890" s="178" t="s">
        <v>500</v>
      </c>
      <c r="C890" s="164"/>
      <c r="D890" s="164"/>
      <c r="E890" s="70">
        <f>SUM(E66,E185,E473,E529)</f>
        <v>392317.0207</v>
      </c>
      <c r="F890" s="70">
        <v>129624.5</v>
      </c>
      <c r="G890" s="70">
        <f>SUM(G66,G185,G473,G529)</f>
        <v>121960.19</v>
      </c>
      <c r="H890" s="165"/>
      <c r="I890" s="166"/>
      <c r="J890" s="167"/>
      <c r="K890" s="168"/>
    </row>
    <row r="891" spans="1:11" ht="12.75">
      <c r="A891" s="163"/>
      <c r="B891" s="178"/>
      <c r="C891" s="184"/>
      <c r="D891" s="184"/>
      <c r="E891" s="70">
        <v>0</v>
      </c>
      <c r="F891" s="70">
        <v>0</v>
      </c>
      <c r="G891" s="70">
        <v>0</v>
      </c>
      <c r="H891" s="184"/>
      <c r="I891" s="166"/>
      <c r="J891" s="175"/>
      <c r="K891" s="184"/>
    </row>
    <row r="892" spans="1:11" ht="12.75">
      <c r="A892" s="163"/>
      <c r="B892" s="178"/>
      <c r="C892" s="184"/>
      <c r="D892" s="184"/>
      <c r="E892" s="70">
        <v>0</v>
      </c>
      <c r="F892" s="70">
        <v>0</v>
      </c>
      <c r="G892" s="70">
        <v>0</v>
      </c>
      <c r="H892" s="184"/>
      <c r="I892" s="184"/>
      <c r="J892" s="175"/>
      <c r="K892" s="184"/>
    </row>
    <row r="893" spans="1:11" ht="61.5" customHeight="1">
      <c r="A893" s="169" t="s">
        <v>34</v>
      </c>
      <c r="B893" s="170"/>
      <c r="C893" s="170"/>
      <c r="D893" s="170"/>
      <c r="E893" s="170"/>
      <c r="F893" s="170"/>
      <c r="G893" s="170"/>
      <c r="H893" s="170"/>
      <c r="I893" s="170"/>
      <c r="J893" s="170"/>
      <c r="K893" s="171"/>
    </row>
    <row r="895" spans="1:11" s="1" customFormat="1" ht="28.5" customHeight="1">
      <c r="A895" s="48" t="s">
        <v>645</v>
      </c>
      <c r="B895" s="4" t="s">
        <v>378</v>
      </c>
      <c r="C895" s="21"/>
      <c r="D895" s="21"/>
      <c r="E895" s="51"/>
      <c r="F895" s="51"/>
      <c r="G895" s="51"/>
      <c r="H895" s="21"/>
      <c r="I895" s="21"/>
      <c r="J895" s="116"/>
      <c r="K895" s="21"/>
    </row>
    <row r="896" spans="1:11" ht="327" customHeight="1">
      <c r="A896" s="161" t="s">
        <v>379</v>
      </c>
      <c r="B896" s="148" t="s">
        <v>380</v>
      </c>
      <c r="C896" s="149" t="s">
        <v>381</v>
      </c>
      <c r="D896" s="149" t="s">
        <v>382</v>
      </c>
      <c r="E896" s="50">
        <v>3000</v>
      </c>
      <c r="F896" s="50">
        <v>1000</v>
      </c>
      <c r="G896" s="50">
        <v>1000</v>
      </c>
      <c r="H896" s="150" t="s">
        <v>383</v>
      </c>
      <c r="I896" s="151"/>
      <c r="J896" s="152"/>
      <c r="K896" s="151"/>
    </row>
    <row r="897" spans="1:11" ht="12.75">
      <c r="A897" s="161"/>
      <c r="B897" s="148"/>
      <c r="C897" s="149"/>
      <c r="D897" s="149"/>
      <c r="E897" s="50">
        <v>0</v>
      </c>
      <c r="F897" s="50">
        <v>0</v>
      </c>
      <c r="G897" s="50">
        <v>0</v>
      </c>
      <c r="H897" s="150"/>
      <c r="I897" s="151"/>
      <c r="J897" s="152"/>
      <c r="K897" s="151"/>
    </row>
    <row r="898" spans="1:11" ht="21" customHeight="1">
      <c r="A898" s="161"/>
      <c r="B898" s="148"/>
      <c r="C898" s="149"/>
      <c r="D898" s="149"/>
      <c r="E898" s="50">
        <v>0</v>
      </c>
      <c r="F898" s="50">
        <v>0</v>
      </c>
      <c r="G898" s="50">
        <v>0</v>
      </c>
      <c r="H898" s="150"/>
      <c r="I898" s="151"/>
      <c r="J898" s="152"/>
      <c r="K898" s="151"/>
    </row>
    <row r="899" spans="1:11" ht="179.25" customHeight="1">
      <c r="A899" s="161" t="s">
        <v>675</v>
      </c>
      <c r="B899" s="148" t="s">
        <v>385</v>
      </c>
      <c r="C899" s="149" t="s">
        <v>386</v>
      </c>
      <c r="D899" s="149" t="s">
        <v>387</v>
      </c>
      <c r="E899" s="50">
        <v>2000</v>
      </c>
      <c r="F899" s="50">
        <v>2000</v>
      </c>
      <c r="G899" s="50">
        <v>2000</v>
      </c>
      <c r="H899" s="153" t="s">
        <v>388</v>
      </c>
      <c r="I899" s="151"/>
      <c r="J899" s="152"/>
      <c r="K899" s="151"/>
    </row>
    <row r="900" spans="1:11" ht="12.75">
      <c r="A900" s="161"/>
      <c r="B900" s="148"/>
      <c r="C900" s="149"/>
      <c r="D900" s="149"/>
      <c r="E900" s="50">
        <v>0</v>
      </c>
      <c r="F900" s="50">
        <v>0</v>
      </c>
      <c r="G900" s="50">
        <v>0</v>
      </c>
      <c r="H900" s="153"/>
      <c r="I900" s="151"/>
      <c r="J900" s="152"/>
      <c r="K900" s="151"/>
    </row>
    <row r="901" spans="1:11" ht="12.75">
      <c r="A901" s="161"/>
      <c r="B901" s="148"/>
      <c r="C901" s="149"/>
      <c r="D901" s="149"/>
      <c r="E901" s="50">
        <v>0</v>
      </c>
      <c r="F901" s="50">
        <v>0</v>
      </c>
      <c r="G901" s="50">
        <v>0</v>
      </c>
      <c r="H901" s="153"/>
      <c r="I901" s="151"/>
      <c r="J901" s="152"/>
      <c r="K901" s="151"/>
    </row>
    <row r="902" spans="1:11" ht="324" customHeight="1">
      <c r="A902" s="161" t="s">
        <v>781</v>
      </c>
      <c r="B902" s="148" t="s">
        <v>389</v>
      </c>
      <c r="C902" s="149" t="s">
        <v>390</v>
      </c>
      <c r="D902" s="149" t="s">
        <v>391</v>
      </c>
      <c r="E902" s="50">
        <v>2300</v>
      </c>
      <c r="F902" s="50">
        <v>404</v>
      </c>
      <c r="G902" s="50">
        <v>404</v>
      </c>
      <c r="H902" s="154" t="s">
        <v>392</v>
      </c>
      <c r="I902" s="151"/>
      <c r="J902" s="152"/>
      <c r="K902" s="151"/>
    </row>
    <row r="903" spans="1:11" ht="12.75">
      <c r="A903" s="161"/>
      <c r="B903" s="148"/>
      <c r="C903" s="149"/>
      <c r="D903" s="149"/>
      <c r="E903" s="50">
        <v>0</v>
      </c>
      <c r="F903" s="50">
        <v>0</v>
      </c>
      <c r="G903" s="50">
        <v>0</v>
      </c>
      <c r="H903" s="154"/>
      <c r="I903" s="151"/>
      <c r="J903" s="152"/>
      <c r="K903" s="151"/>
    </row>
    <row r="904" spans="1:11" ht="59.25" customHeight="1">
      <c r="A904" s="161"/>
      <c r="B904" s="148"/>
      <c r="C904" s="149"/>
      <c r="D904" s="149"/>
      <c r="E904" s="50">
        <v>0</v>
      </c>
      <c r="F904" s="50">
        <v>0</v>
      </c>
      <c r="G904" s="50">
        <v>0</v>
      </c>
      <c r="H904" s="154"/>
      <c r="I904" s="151"/>
      <c r="J904" s="152"/>
      <c r="K904" s="151"/>
    </row>
    <row r="905" spans="1:11" ht="109.5" customHeight="1">
      <c r="A905" s="161" t="s">
        <v>393</v>
      </c>
      <c r="B905" s="185" t="s">
        <v>394</v>
      </c>
      <c r="C905" s="149" t="s">
        <v>395</v>
      </c>
      <c r="D905" s="149"/>
      <c r="E905" s="50">
        <v>900</v>
      </c>
      <c r="F905" s="50">
        <v>900</v>
      </c>
      <c r="G905" s="50">
        <v>900</v>
      </c>
      <c r="H905" s="150" t="s">
        <v>396</v>
      </c>
      <c r="I905" s="184"/>
      <c r="J905" s="175"/>
      <c r="K905" s="161"/>
    </row>
    <row r="906" spans="1:11" ht="12.75">
      <c r="A906" s="161"/>
      <c r="B906" s="185"/>
      <c r="C906" s="149"/>
      <c r="D906" s="149"/>
      <c r="E906" s="50">
        <v>0</v>
      </c>
      <c r="F906" s="50">
        <v>0</v>
      </c>
      <c r="G906" s="50">
        <v>0</v>
      </c>
      <c r="H906" s="150"/>
      <c r="I906" s="184"/>
      <c r="J906" s="175"/>
      <c r="K906" s="161"/>
    </row>
    <row r="907" spans="1:11" ht="36" customHeight="1">
      <c r="A907" s="161"/>
      <c r="B907" s="185"/>
      <c r="C907" s="149"/>
      <c r="D907" s="149"/>
      <c r="E907" s="50">
        <v>0</v>
      </c>
      <c r="F907" s="50">
        <v>0</v>
      </c>
      <c r="G907" s="50">
        <v>0</v>
      </c>
      <c r="H907" s="150"/>
      <c r="I907" s="184"/>
      <c r="J907" s="175"/>
      <c r="K907" s="161"/>
    </row>
    <row r="908" spans="1:11" ht="123" customHeight="1">
      <c r="A908" s="161" t="s">
        <v>397</v>
      </c>
      <c r="B908" s="185" t="s">
        <v>398</v>
      </c>
      <c r="C908" s="149" t="s">
        <v>395</v>
      </c>
      <c r="D908" s="176"/>
      <c r="E908" s="50">
        <v>600</v>
      </c>
      <c r="F908" s="50">
        <v>600</v>
      </c>
      <c r="G908" s="50">
        <v>600</v>
      </c>
      <c r="H908" s="150" t="s">
        <v>399</v>
      </c>
      <c r="I908" s="184"/>
      <c r="J908" s="175"/>
      <c r="K908" s="161"/>
    </row>
    <row r="909" spans="1:11" ht="12.75">
      <c r="A909" s="161"/>
      <c r="B909" s="185"/>
      <c r="C909" s="149"/>
      <c r="D909" s="176"/>
      <c r="E909" s="50">
        <v>0</v>
      </c>
      <c r="F909" s="50">
        <v>0</v>
      </c>
      <c r="G909" s="51">
        <v>0</v>
      </c>
      <c r="H909" s="150"/>
      <c r="I909" s="184"/>
      <c r="J909" s="175"/>
      <c r="K909" s="161"/>
    </row>
    <row r="910" spans="1:11" ht="12.75">
      <c r="A910" s="161"/>
      <c r="B910" s="185"/>
      <c r="C910" s="149"/>
      <c r="D910" s="176"/>
      <c r="E910" s="50">
        <v>0</v>
      </c>
      <c r="F910" s="50">
        <v>0</v>
      </c>
      <c r="G910" s="51">
        <v>0</v>
      </c>
      <c r="H910" s="150"/>
      <c r="I910" s="184"/>
      <c r="J910" s="175"/>
      <c r="K910" s="161"/>
    </row>
    <row r="911" spans="1:11" ht="409.5" customHeight="1">
      <c r="A911" s="161" t="s">
        <v>400</v>
      </c>
      <c r="B911" s="185" t="s">
        <v>15</v>
      </c>
      <c r="C911" s="149" t="s">
        <v>401</v>
      </c>
      <c r="D911" s="183" t="s">
        <v>384</v>
      </c>
      <c r="E911" s="50">
        <v>3370</v>
      </c>
      <c r="F911" s="50">
        <v>2150</v>
      </c>
      <c r="G911" s="50">
        <v>1011</v>
      </c>
      <c r="H911" s="150" t="s">
        <v>328</v>
      </c>
      <c r="I911" s="184"/>
      <c r="J911" s="175"/>
      <c r="K911" s="161"/>
    </row>
    <row r="912" spans="1:11" ht="12.75">
      <c r="A912" s="161"/>
      <c r="B912" s="185"/>
      <c r="C912" s="149"/>
      <c r="D912" s="183"/>
      <c r="E912" s="51">
        <v>0</v>
      </c>
      <c r="F912" s="51">
        <v>0</v>
      </c>
      <c r="G912" s="51">
        <v>0</v>
      </c>
      <c r="H912" s="150"/>
      <c r="I912" s="184"/>
      <c r="J912" s="175"/>
      <c r="K912" s="161"/>
    </row>
    <row r="913" spans="1:11" ht="272.25" customHeight="1">
      <c r="A913" s="161"/>
      <c r="B913" s="185"/>
      <c r="C913" s="149"/>
      <c r="D913" s="183"/>
      <c r="E913" s="51">
        <v>0</v>
      </c>
      <c r="F913" s="51">
        <v>0</v>
      </c>
      <c r="G913" s="51">
        <v>0</v>
      </c>
      <c r="H913" s="150"/>
      <c r="I913" s="184"/>
      <c r="J913" s="175"/>
      <c r="K913" s="161"/>
    </row>
    <row r="914" spans="1:11" ht="291.75" customHeight="1">
      <c r="A914" s="161" t="s">
        <v>440</v>
      </c>
      <c r="B914" s="185" t="s">
        <v>329</v>
      </c>
      <c r="C914" s="149" t="s">
        <v>441</v>
      </c>
      <c r="D914" s="183" t="s">
        <v>384</v>
      </c>
      <c r="E914" s="50">
        <v>1488</v>
      </c>
      <c r="F914" s="50">
        <v>1488</v>
      </c>
      <c r="G914" s="50">
        <v>1488</v>
      </c>
      <c r="H914" s="150" t="s">
        <v>442</v>
      </c>
      <c r="I914" s="184"/>
      <c r="J914" s="175"/>
      <c r="K914" s="161"/>
    </row>
    <row r="915" spans="1:11" ht="12.75">
      <c r="A915" s="161"/>
      <c r="B915" s="185"/>
      <c r="C915" s="149"/>
      <c r="D915" s="183"/>
      <c r="E915" s="51">
        <v>0</v>
      </c>
      <c r="F915" s="51">
        <v>0</v>
      </c>
      <c r="G915" s="51">
        <v>0</v>
      </c>
      <c r="H915" s="150"/>
      <c r="I915" s="184"/>
      <c r="J915" s="175"/>
      <c r="K915" s="161"/>
    </row>
    <row r="916" spans="1:11" ht="12.75">
      <c r="A916" s="161"/>
      <c r="B916" s="185"/>
      <c r="C916" s="149"/>
      <c r="D916" s="183"/>
      <c r="E916" s="51">
        <v>0</v>
      </c>
      <c r="F916" s="51">
        <v>0</v>
      </c>
      <c r="G916" s="51">
        <v>0</v>
      </c>
      <c r="H916" s="150"/>
      <c r="I916" s="184"/>
      <c r="J916" s="175"/>
      <c r="K916" s="161"/>
    </row>
    <row r="917" spans="1:11" ht="287.25" customHeight="1">
      <c r="A917" s="161" t="s">
        <v>443</v>
      </c>
      <c r="B917" s="185" t="s">
        <v>444</v>
      </c>
      <c r="C917" s="149" t="s">
        <v>445</v>
      </c>
      <c r="D917" s="183" t="s">
        <v>384</v>
      </c>
      <c r="E917" s="50">
        <v>0</v>
      </c>
      <c r="F917" s="50">
        <v>0</v>
      </c>
      <c r="G917" s="50">
        <v>0</v>
      </c>
      <c r="H917" s="150" t="s">
        <v>330</v>
      </c>
      <c r="I917" s="184"/>
      <c r="J917" s="175"/>
      <c r="K917" s="161"/>
    </row>
    <row r="918" spans="1:11" ht="12.75">
      <c r="A918" s="161"/>
      <c r="B918" s="185"/>
      <c r="C918" s="149"/>
      <c r="D918" s="183"/>
      <c r="E918" s="51">
        <v>0</v>
      </c>
      <c r="F918" s="51">
        <v>0</v>
      </c>
      <c r="G918" s="51">
        <v>0</v>
      </c>
      <c r="H918" s="150"/>
      <c r="I918" s="184"/>
      <c r="J918" s="175"/>
      <c r="K918" s="161"/>
    </row>
    <row r="919" spans="1:11" ht="81" customHeight="1">
      <c r="A919" s="161"/>
      <c r="B919" s="185"/>
      <c r="C919" s="149"/>
      <c r="D919" s="183"/>
      <c r="E919" s="51">
        <v>0</v>
      </c>
      <c r="F919" s="51">
        <v>0</v>
      </c>
      <c r="G919" s="51">
        <v>0</v>
      </c>
      <c r="H919" s="150"/>
      <c r="I919" s="184"/>
      <c r="J919" s="175"/>
      <c r="K919" s="161"/>
    </row>
    <row r="920" spans="1:11" ht="381.75" customHeight="1">
      <c r="A920" s="161" t="s">
        <v>446</v>
      </c>
      <c r="B920" s="185" t="s">
        <v>24</v>
      </c>
      <c r="C920" s="149" t="s">
        <v>445</v>
      </c>
      <c r="D920" s="183" t="s">
        <v>384</v>
      </c>
      <c r="E920" s="50">
        <v>2000</v>
      </c>
      <c r="F920" s="50">
        <v>2000</v>
      </c>
      <c r="G920" s="50">
        <v>2000</v>
      </c>
      <c r="H920" s="150" t="s">
        <v>25</v>
      </c>
      <c r="I920" s="184"/>
      <c r="J920" s="175"/>
      <c r="K920" s="161"/>
    </row>
    <row r="921" spans="1:11" ht="12.75">
      <c r="A921" s="161"/>
      <c r="B921" s="185"/>
      <c r="C921" s="149"/>
      <c r="D921" s="183"/>
      <c r="E921" s="51">
        <v>0</v>
      </c>
      <c r="F921" s="51">
        <v>0</v>
      </c>
      <c r="G921" s="51">
        <v>0</v>
      </c>
      <c r="H921" s="150"/>
      <c r="I921" s="184"/>
      <c r="J921" s="175"/>
      <c r="K921" s="161"/>
    </row>
    <row r="922" spans="1:11" ht="27" customHeight="1">
      <c r="A922" s="161"/>
      <c r="B922" s="185"/>
      <c r="C922" s="149"/>
      <c r="D922" s="183"/>
      <c r="E922" s="51">
        <v>0</v>
      </c>
      <c r="F922" s="51">
        <v>0</v>
      </c>
      <c r="G922" s="51">
        <v>0</v>
      </c>
      <c r="H922" s="150"/>
      <c r="I922" s="184"/>
      <c r="J922" s="175"/>
      <c r="K922" s="161"/>
    </row>
    <row r="923" spans="1:11" ht="325.5" customHeight="1">
      <c r="A923" s="161" t="s">
        <v>447</v>
      </c>
      <c r="B923" s="185" t="s">
        <v>448</v>
      </c>
      <c r="C923" s="149" t="s">
        <v>445</v>
      </c>
      <c r="D923" s="183" t="s">
        <v>384</v>
      </c>
      <c r="E923" s="50">
        <v>0</v>
      </c>
      <c r="F923" s="50">
        <v>0</v>
      </c>
      <c r="G923" s="50">
        <v>0</v>
      </c>
      <c r="H923" s="150" t="s">
        <v>449</v>
      </c>
      <c r="I923" s="184"/>
      <c r="J923" s="175"/>
      <c r="K923" s="161"/>
    </row>
    <row r="924" spans="1:11" ht="12.75">
      <c r="A924" s="161"/>
      <c r="B924" s="185"/>
      <c r="C924" s="149"/>
      <c r="D924" s="183"/>
      <c r="E924" s="51">
        <v>0</v>
      </c>
      <c r="F924" s="51">
        <v>0</v>
      </c>
      <c r="G924" s="51">
        <v>0</v>
      </c>
      <c r="H924" s="150"/>
      <c r="I924" s="184"/>
      <c r="J924" s="175"/>
      <c r="K924" s="161"/>
    </row>
    <row r="925" spans="1:11" ht="63.75" customHeight="1">
      <c r="A925" s="161"/>
      <c r="B925" s="185"/>
      <c r="C925" s="149"/>
      <c r="D925" s="183"/>
      <c r="E925" s="51">
        <v>0</v>
      </c>
      <c r="F925" s="51">
        <v>0</v>
      </c>
      <c r="G925" s="51">
        <v>0</v>
      </c>
      <c r="H925" s="150"/>
      <c r="I925" s="184"/>
      <c r="J925" s="175"/>
      <c r="K925" s="161"/>
    </row>
    <row r="926" spans="1:11" ht="297.75" customHeight="1">
      <c r="A926" s="161" t="s">
        <v>450</v>
      </c>
      <c r="B926" s="185" t="s">
        <v>26</v>
      </c>
      <c r="C926" s="149" t="s">
        <v>445</v>
      </c>
      <c r="D926" s="183" t="s">
        <v>384</v>
      </c>
      <c r="E926" s="50">
        <v>2000</v>
      </c>
      <c r="F926" s="50">
        <v>958</v>
      </c>
      <c r="G926" s="50">
        <v>958</v>
      </c>
      <c r="H926" s="150" t="s">
        <v>449</v>
      </c>
      <c r="I926" s="184"/>
      <c r="J926" s="175"/>
      <c r="K926" s="161"/>
    </row>
    <row r="927" spans="1:11" ht="12.75">
      <c r="A927" s="161"/>
      <c r="B927" s="185"/>
      <c r="C927" s="149"/>
      <c r="D927" s="183"/>
      <c r="E927" s="51">
        <v>0</v>
      </c>
      <c r="F927" s="51">
        <v>0</v>
      </c>
      <c r="G927" s="51">
        <v>0</v>
      </c>
      <c r="H927" s="150"/>
      <c r="I927" s="184"/>
      <c r="J927" s="175"/>
      <c r="K927" s="161"/>
    </row>
    <row r="928" spans="1:11" ht="95.25" customHeight="1">
      <c r="A928" s="161"/>
      <c r="B928" s="185"/>
      <c r="C928" s="149"/>
      <c r="D928" s="183"/>
      <c r="E928" s="51">
        <v>0</v>
      </c>
      <c r="F928" s="51">
        <v>0</v>
      </c>
      <c r="G928" s="51">
        <v>0</v>
      </c>
      <c r="H928" s="150"/>
      <c r="I928" s="184"/>
      <c r="J928" s="175"/>
      <c r="K928" s="161"/>
    </row>
    <row r="929" spans="1:11" ht="16.5" customHeight="1">
      <c r="A929" s="161" t="s">
        <v>451</v>
      </c>
      <c r="B929" s="185" t="s">
        <v>452</v>
      </c>
      <c r="C929" s="183" t="s">
        <v>384</v>
      </c>
      <c r="D929" s="183" t="s">
        <v>384</v>
      </c>
      <c r="E929" s="51">
        <v>0</v>
      </c>
      <c r="F929" s="51">
        <v>0</v>
      </c>
      <c r="G929" s="51">
        <v>0</v>
      </c>
      <c r="H929" s="183" t="s">
        <v>384</v>
      </c>
      <c r="I929" s="184"/>
      <c r="J929" s="175"/>
      <c r="K929" s="161"/>
    </row>
    <row r="930" spans="1:11" ht="12.75">
      <c r="A930" s="161"/>
      <c r="B930" s="185"/>
      <c r="C930" s="183"/>
      <c r="D930" s="183"/>
      <c r="E930" s="51" t="s">
        <v>384</v>
      </c>
      <c r="F930" s="51">
        <v>143500</v>
      </c>
      <c r="G930" s="51">
        <v>201948</v>
      </c>
      <c r="H930" s="183"/>
      <c r="I930" s="184"/>
      <c r="J930" s="175"/>
      <c r="K930" s="161"/>
    </row>
    <row r="931" spans="1:11" ht="12.75">
      <c r="A931" s="161"/>
      <c r="B931" s="185"/>
      <c r="C931" s="183"/>
      <c r="D931" s="183"/>
      <c r="E931" s="51" t="s">
        <v>384</v>
      </c>
      <c r="F931" s="51" t="s">
        <v>384</v>
      </c>
      <c r="G931" s="51" t="s">
        <v>384</v>
      </c>
      <c r="H931" s="183"/>
      <c r="I931" s="184"/>
      <c r="J931" s="175"/>
      <c r="K931" s="161"/>
    </row>
    <row r="932" spans="1:11" ht="12.75">
      <c r="A932" s="163"/>
      <c r="B932" s="178" t="s">
        <v>500</v>
      </c>
      <c r="C932" s="151"/>
      <c r="D932" s="151"/>
      <c r="E932" s="52">
        <f aca="true" t="shared" si="1" ref="E932:G934">SUM(E896,E899,E902,E905,E908,E911,E914,E917,E920,E923,E926,E929)</f>
        <v>17658</v>
      </c>
      <c r="F932" s="52">
        <f t="shared" si="1"/>
        <v>11500</v>
      </c>
      <c r="G932" s="52">
        <f t="shared" si="1"/>
        <v>10361</v>
      </c>
      <c r="H932" s="151"/>
      <c r="I932" s="151"/>
      <c r="J932" s="152"/>
      <c r="K932" s="151"/>
    </row>
    <row r="933" spans="1:11" ht="12.75">
      <c r="A933" s="163"/>
      <c r="B933" s="178"/>
      <c r="C933" s="151"/>
      <c r="D933" s="151"/>
      <c r="E933" s="52">
        <f t="shared" si="1"/>
        <v>0</v>
      </c>
      <c r="F933" s="52">
        <f t="shared" si="1"/>
        <v>143500</v>
      </c>
      <c r="G933" s="52">
        <f t="shared" si="1"/>
        <v>201948</v>
      </c>
      <c r="H933" s="151"/>
      <c r="I933" s="151"/>
      <c r="J933" s="152"/>
      <c r="K933" s="151"/>
    </row>
    <row r="934" spans="1:11" ht="12.75">
      <c r="A934" s="163"/>
      <c r="B934" s="178"/>
      <c r="C934" s="151"/>
      <c r="D934" s="151"/>
      <c r="E934" s="52">
        <f t="shared" si="1"/>
        <v>0</v>
      </c>
      <c r="F934" s="52">
        <f t="shared" si="1"/>
        <v>0</v>
      </c>
      <c r="G934" s="52">
        <f t="shared" si="1"/>
        <v>0</v>
      </c>
      <c r="H934" s="151"/>
      <c r="I934" s="151"/>
      <c r="J934" s="152"/>
      <c r="K934" s="151"/>
    </row>
    <row r="935" spans="1:11" ht="12.75">
      <c r="A935" s="39"/>
      <c r="B935" s="40"/>
      <c r="C935" s="40"/>
      <c r="D935" s="40"/>
      <c r="E935" s="51"/>
      <c r="F935" s="51"/>
      <c r="G935" s="51"/>
      <c r="H935" s="40"/>
      <c r="I935" s="40"/>
      <c r="J935" s="109"/>
      <c r="K935" s="40"/>
    </row>
    <row r="936" spans="1:11" s="1" customFormat="1" ht="27.75" customHeight="1">
      <c r="A936" s="48"/>
      <c r="B936" s="6" t="s">
        <v>465</v>
      </c>
      <c r="C936" s="9"/>
      <c r="D936" s="3"/>
      <c r="E936" s="22"/>
      <c r="F936" s="22"/>
      <c r="G936" s="22"/>
      <c r="H936" s="5"/>
      <c r="I936" s="5"/>
      <c r="J936" s="113"/>
      <c r="K936" s="21"/>
    </row>
    <row r="937" spans="1:11" s="1" customFormat="1" ht="64.5" customHeight="1">
      <c r="A937" s="155" t="s">
        <v>645</v>
      </c>
      <c r="B937" s="156" t="s">
        <v>453</v>
      </c>
      <c r="C937" s="157"/>
      <c r="D937" s="183"/>
      <c r="E937" s="70">
        <v>3200</v>
      </c>
      <c r="F937" s="70">
        <v>3200</v>
      </c>
      <c r="G937" s="70">
        <v>3200</v>
      </c>
      <c r="H937" s="47"/>
      <c r="I937" s="183"/>
      <c r="J937" s="174"/>
      <c r="K937" s="176"/>
    </row>
    <row r="938" spans="1:11" s="1" customFormat="1" ht="15">
      <c r="A938" s="155"/>
      <c r="B938" s="156"/>
      <c r="C938" s="157"/>
      <c r="D938" s="183"/>
      <c r="E938" s="70">
        <v>0</v>
      </c>
      <c r="F938" s="70">
        <v>0</v>
      </c>
      <c r="G938" s="70">
        <v>0</v>
      </c>
      <c r="H938" s="47"/>
      <c r="I938" s="183"/>
      <c r="J938" s="174"/>
      <c r="K938" s="176"/>
    </row>
    <row r="939" spans="1:11" s="1" customFormat="1" ht="24.75" customHeight="1">
      <c r="A939" s="155"/>
      <c r="B939" s="156"/>
      <c r="C939" s="157"/>
      <c r="D939" s="183"/>
      <c r="E939" s="70">
        <v>0</v>
      </c>
      <c r="F939" s="70">
        <v>0</v>
      </c>
      <c r="G939" s="70">
        <v>0</v>
      </c>
      <c r="H939" s="47"/>
      <c r="I939" s="183"/>
      <c r="J939" s="174"/>
      <c r="K939" s="176"/>
    </row>
    <row r="940" spans="1:11" s="1" customFormat="1" ht="160.5" customHeight="1">
      <c r="A940" s="155" t="s">
        <v>379</v>
      </c>
      <c r="B940" s="158" t="s">
        <v>138</v>
      </c>
      <c r="C940" s="157">
        <v>2008</v>
      </c>
      <c r="D940" s="183" t="s">
        <v>454</v>
      </c>
      <c r="E940" s="51">
        <v>3200</v>
      </c>
      <c r="F940" s="51">
        <v>3200</v>
      </c>
      <c r="G940" s="51">
        <v>3200</v>
      </c>
      <c r="H940" s="47"/>
      <c r="I940" s="183"/>
      <c r="J940" s="174"/>
      <c r="K940" s="185" t="s">
        <v>27</v>
      </c>
    </row>
    <row r="941" spans="1:11" s="1" customFormat="1" ht="15">
      <c r="A941" s="155"/>
      <c r="B941" s="158"/>
      <c r="C941" s="157"/>
      <c r="D941" s="183"/>
      <c r="E941" s="51">
        <v>0</v>
      </c>
      <c r="F941" s="51">
        <v>0</v>
      </c>
      <c r="G941" s="51">
        <v>0</v>
      </c>
      <c r="H941" s="47"/>
      <c r="I941" s="183"/>
      <c r="J941" s="174"/>
      <c r="K941" s="185"/>
    </row>
    <row r="942" spans="1:11" s="1" customFormat="1" ht="20.25" customHeight="1">
      <c r="A942" s="155"/>
      <c r="B942" s="158"/>
      <c r="C942" s="157"/>
      <c r="D942" s="183"/>
      <c r="E942" s="51">
        <v>0</v>
      </c>
      <c r="F942" s="51">
        <v>0</v>
      </c>
      <c r="G942" s="51">
        <v>0</v>
      </c>
      <c r="H942" s="47"/>
      <c r="I942" s="183"/>
      <c r="J942" s="174"/>
      <c r="K942" s="185"/>
    </row>
    <row r="943" spans="1:11" s="1" customFormat="1" ht="15.75" customHeight="1">
      <c r="A943" s="155" t="s">
        <v>646</v>
      </c>
      <c r="B943" s="156" t="s">
        <v>455</v>
      </c>
      <c r="C943" s="157"/>
      <c r="D943" s="183"/>
      <c r="E943" s="70">
        <v>1700</v>
      </c>
      <c r="F943" s="70">
        <v>1700</v>
      </c>
      <c r="G943" s="70">
        <v>1700</v>
      </c>
      <c r="H943" s="159"/>
      <c r="I943" s="183"/>
      <c r="J943" s="174"/>
      <c r="K943" s="176"/>
    </row>
    <row r="944" spans="1:11" s="1" customFormat="1" ht="15">
      <c r="A944" s="155"/>
      <c r="B944" s="156"/>
      <c r="C944" s="157"/>
      <c r="D944" s="183"/>
      <c r="E944" s="70">
        <v>0</v>
      </c>
      <c r="F944" s="70">
        <v>0</v>
      </c>
      <c r="G944" s="70">
        <v>0</v>
      </c>
      <c r="H944" s="159"/>
      <c r="I944" s="183"/>
      <c r="J944" s="174"/>
      <c r="K944" s="176"/>
    </row>
    <row r="945" spans="1:11" s="1" customFormat="1" ht="19.5" customHeight="1">
      <c r="A945" s="155"/>
      <c r="B945" s="156"/>
      <c r="C945" s="157"/>
      <c r="D945" s="183"/>
      <c r="E945" s="70">
        <v>0</v>
      </c>
      <c r="F945" s="70">
        <v>0</v>
      </c>
      <c r="G945" s="70">
        <v>0</v>
      </c>
      <c r="H945" s="159"/>
      <c r="I945" s="183"/>
      <c r="J945" s="174"/>
      <c r="K945" s="176"/>
    </row>
    <row r="946" spans="1:11" s="1" customFormat="1" ht="338.25" customHeight="1">
      <c r="A946" s="155" t="s">
        <v>456</v>
      </c>
      <c r="B946" s="158" t="s">
        <v>0</v>
      </c>
      <c r="C946" s="157">
        <v>2008</v>
      </c>
      <c r="D946" s="183" t="s">
        <v>457</v>
      </c>
      <c r="E946" s="51">
        <v>1700</v>
      </c>
      <c r="F946" s="51">
        <v>1700</v>
      </c>
      <c r="G946" s="51">
        <v>1700</v>
      </c>
      <c r="H946" s="159"/>
      <c r="I946" s="183"/>
      <c r="J946" s="174"/>
      <c r="K946" s="185" t="s">
        <v>342</v>
      </c>
    </row>
    <row r="947" spans="1:11" s="1" customFormat="1" ht="45" customHeight="1">
      <c r="A947" s="155"/>
      <c r="B947" s="158"/>
      <c r="C947" s="157"/>
      <c r="D947" s="183"/>
      <c r="E947" s="51">
        <v>0</v>
      </c>
      <c r="F947" s="51">
        <v>0</v>
      </c>
      <c r="G947" s="51">
        <v>0</v>
      </c>
      <c r="H947" s="159"/>
      <c r="I947" s="183"/>
      <c r="J947" s="174"/>
      <c r="K947" s="185"/>
    </row>
    <row r="948" spans="1:11" s="1" customFormat="1" ht="15" hidden="1">
      <c r="A948" s="155"/>
      <c r="B948" s="158"/>
      <c r="C948" s="157"/>
      <c r="D948" s="183"/>
      <c r="E948" s="51">
        <v>0</v>
      </c>
      <c r="F948" s="51">
        <v>0</v>
      </c>
      <c r="G948" s="51">
        <v>0</v>
      </c>
      <c r="H948" s="159"/>
      <c r="I948" s="183"/>
      <c r="J948" s="174"/>
      <c r="K948" s="185"/>
    </row>
    <row r="949" spans="1:11" s="1" customFormat="1" ht="18.75" customHeight="1">
      <c r="A949" s="155" t="s">
        <v>647</v>
      </c>
      <c r="B949" s="156" t="s">
        <v>458</v>
      </c>
      <c r="C949" s="157"/>
      <c r="D949" s="183"/>
      <c r="E949" s="70">
        <f>E952+E955+E958</f>
        <v>13400</v>
      </c>
      <c r="F949" s="70">
        <f>F952+F955+F958</f>
        <v>13400</v>
      </c>
      <c r="G949" s="70">
        <f>G952+G955+G958</f>
        <v>13400</v>
      </c>
      <c r="H949" s="159"/>
      <c r="I949" s="183"/>
      <c r="J949" s="174"/>
      <c r="K949" s="176"/>
    </row>
    <row r="950" spans="1:11" s="1" customFormat="1" ht="15">
      <c r="A950" s="155"/>
      <c r="B950" s="156"/>
      <c r="C950" s="157"/>
      <c r="D950" s="183"/>
      <c r="E950" s="70">
        <v>0</v>
      </c>
      <c r="F950" s="70">
        <v>0</v>
      </c>
      <c r="G950" s="70">
        <v>0</v>
      </c>
      <c r="H950" s="159"/>
      <c r="I950" s="183"/>
      <c r="J950" s="174"/>
      <c r="K950" s="176"/>
    </row>
    <row r="951" spans="1:11" s="1" customFormat="1" ht="18" customHeight="1">
      <c r="A951" s="155"/>
      <c r="B951" s="156"/>
      <c r="C951" s="157"/>
      <c r="D951" s="183"/>
      <c r="E951" s="70">
        <v>0</v>
      </c>
      <c r="F951" s="70">
        <v>0</v>
      </c>
      <c r="G951" s="70">
        <v>0</v>
      </c>
      <c r="H951" s="159"/>
      <c r="I951" s="183"/>
      <c r="J951" s="174"/>
      <c r="K951" s="176"/>
    </row>
    <row r="952" spans="1:11" s="1" customFormat="1" ht="115.5" customHeight="1">
      <c r="A952" s="155" t="s">
        <v>459</v>
      </c>
      <c r="B952" s="158" t="s">
        <v>1</v>
      </c>
      <c r="C952" s="157">
        <v>2008</v>
      </c>
      <c r="D952" s="183" t="s">
        <v>460</v>
      </c>
      <c r="E952" s="51">
        <v>5700</v>
      </c>
      <c r="F952" s="51">
        <v>5700</v>
      </c>
      <c r="G952" s="51">
        <v>5700</v>
      </c>
      <c r="H952" s="159"/>
      <c r="I952" s="183"/>
      <c r="J952" s="174"/>
      <c r="K952" s="185" t="s">
        <v>343</v>
      </c>
    </row>
    <row r="953" spans="1:11" s="1" customFormat="1" ht="15">
      <c r="A953" s="155"/>
      <c r="B953" s="158"/>
      <c r="C953" s="157"/>
      <c r="D953" s="183"/>
      <c r="E953" s="51">
        <v>0</v>
      </c>
      <c r="F953" s="51">
        <v>0</v>
      </c>
      <c r="G953" s="51">
        <v>0</v>
      </c>
      <c r="H953" s="159"/>
      <c r="I953" s="183"/>
      <c r="J953" s="174"/>
      <c r="K953" s="185"/>
    </row>
    <row r="954" spans="1:11" s="1" customFormat="1" ht="26.25" customHeight="1">
      <c r="A954" s="155"/>
      <c r="B954" s="158"/>
      <c r="C954" s="157"/>
      <c r="D954" s="183"/>
      <c r="E954" s="51">
        <v>0</v>
      </c>
      <c r="F954" s="51">
        <v>0</v>
      </c>
      <c r="G954" s="51">
        <v>0</v>
      </c>
      <c r="H954" s="159"/>
      <c r="I954" s="183"/>
      <c r="J954" s="174"/>
      <c r="K954" s="185"/>
    </row>
    <row r="955" spans="1:11" s="1" customFormat="1" ht="245.25" customHeight="1">
      <c r="A955" s="155" t="s">
        <v>461</v>
      </c>
      <c r="B955" s="158" t="s">
        <v>2</v>
      </c>
      <c r="C955" s="157">
        <v>2008</v>
      </c>
      <c r="D955" s="183" t="s">
        <v>462</v>
      </c>
      <c r="E955" s="51">
        <v>4500</v>
      </c>
      <c r="F955" s="51">
        <v>4500</v>
      </c>
      <c r="G955" s="51">
        <v>4500</v>
      </c>
      <c r="H955" s="159"/>
      <c r="I955" s="183"/>
      <c r="J955" s="174"/>
      <c r="K955" s="185" t="s">
        <v>344</v>
      </c>
    </row>
    <row r="956" spans="1:11" s="1" customFormat="1" ht="15">
      <c r="A956" s="155"/>
      <c r="B956" s="158"/>
      <c r="C956" s="157"/>
      <c r="D956" s="183"/>
      <c r="E956" s="51">
        <v>0</v>
      </c>
      <c r="F956" s="51">
        <v>0</v>
      </c>
      <c r="G956" s="51">
        <v>0</v>
      </c>
      <c r="H956" s="159"/>
      <c r="I956" s="183"/>
      <c r="J956" s="174"/>
      <c r="K956" s="185"/>
    </row>
    <row r="957" spans="1:11" s="1" customFormat="1" ht="33.75" customHeight="1">
      <c r="A957" s="155"/>
      <c r="B957" s="158"/>
      <c r="C957" s="157"/>
      <c r="D957" s="183"/>
      <c r="E957" s="51">
        <v>0</v>
      </c>
      <c r="F957" s="51">
        <v>0</v>
      </c>
      <c r="G957" s="51">
        <v>0</v>
      </c>
      <c r="H957" s="159"/>
      <c r="I957" s="183"/>
      <c r="J957" s="174"/>
      <c r="K957" s="185"/>
    </row>
    <row r="958" spans="1:11" s="1" customFormat="1" ht="318" customHeight="1">
      <c r="A958" s="155" t="s">
        <v>463</v>
      </c>
      <c r="B958" s="158" t="s">
        <v>3</v>
      </c>
      <c r="C958" s="157">
        <v>2008</v>
      </c>
      <c r="D958" s="183" t="s">
        <v>464</v>
      </c>
      <c r="E958" s="51">
        <v>3200</v>
      </c>
      <c r="F958" s="51">
        <v>3200</v>
      </c>
      <c r="G958" s="51">
        <v>3200</v>
      </c>
      <c r="H958" s="159"/>
      <c r="I958" s="183"/>
      <c r="J958" s="174"/>
      <c r="K958" s="185" t="s">
        <v>345</v>
      </c>
    </row>
    <row r="959" spans="1:11" s="1" customFormat="1" ht="27.75" customHeight="1">
      <c r="A959" s="155"/>
      <c r="B959" s="185"/>
      <c r="C959" s="157"/>
      <c r="D959" s="183"/>
      <c r="E959" s="51">
        <v>0</v>
      </c>
      <c r="F959" s="51">
        <v>0</v>
      </c>
      <c r="G959" s="51">
        <v>0</v>
      </c>
      <c r="H959" s="159"/>
      <c r="I959" s="183"/>
      <c r="J959" s="174"/>
      <c r="K959" s="185"/>
    </row>
    <row r="960" spans="1:11" s="1" customFormat="1" ht="40.5" customHeight="1">
      <c r="A960" s="155"/>
      <c r="B960" s="185"/>
      <c r="C960" s="157"/>
      <c r="D960" s="183"/>
      <c r="E960" s="51">
        <v>0</v>
      </c>
      <c r="F960" s="51">
        <v>0</v>
      </c>
      <c r="G960" s="51">
        <v>0</v>
      </c>
      <c r="H960" s="159"/>
      <c r="I960" s="183"/>
      <c r="J960" s="174"/>
      <c r="K960" s="185"/>
    </row>
    <row r="961" spans="1:11" s="23" customFormat="1" ht="24" customHeight="1">
      <c r="A961" s="137"/>
      <c r="B961" s="178" t="s">
        <v>500</v>
      </c>
      <c r="C961" s="138"/>
      <c r="D961" s="168"/>
      <c r="E961" s="71">
        <f aca="true" t="shared" si="2" ref="E961:G963">E940+E946+E952+E955+E958</f>
        <v>18300</v>
      </c>
      <c r="F961" s="71">
        <f t="shared" si="2"/>
        <v>18300</v>
      </c>
      <c r="G961" s="71">
        <f>G937+G943+G949</f>
        <v>18300</v>
      </c>
      <c r="H961" s="168"/>
      <c r="I961" s="168"/>
      <c r="J961" s="139"/>
      <c r="K961" s="140"/>
    </row>
    <row r="962" spans="1:11" s="23" customFormat="1" ht="15">
      <c r="A962" s="137"/>
      <c r="B962" s="178"/>
      <c r="C962" s="138"/>
      <c r="D962" s="168"/>
      <c r="E962" s="71">
        <f t="shared" si="2"/>
        <v>0</v>
      </c>
      <c r="F962" s="71">
        <f t="shared" si="2"/>
        <v>0</v>
      </c>
      <c r="G962" s="71">
        <f t="shared" si="2"/>
        <v>0</v>
      </c>
      <c r="H962" s="168"/>
      <c r="I962" s="168"/>
      <c r="J962" s="139"/>
      <c r="K962" s="140"/>
    </row>
    <row r="963" spans="1:11" s="23" customFormat="1" ht="15">
      <c r="A963" s="137"/>
      <c r="B963" s="178"/>
      <c r="C963" s="138"/>
      <c r="D963" s="168"/>
      <c r="E963" s="71">
        <f t="shared" si="2"/>
        <v>0</v>
      </c>
      <c r="F963" s="71">
        <f t="shared" si="2"/>
        <v>0</v>
      </c>
      <c r="G963" s="71">
        <f t="shared" si="2"/>
        <v>0</v>
      </c>
      <c r="H963" s="168"/>
      <c r="I963" s="168"/>
      <c r="J963" s="139"/>
      <c r="K963" s="140"/>
    </row>
    <row r="965" spans="1:12" s="23" customFormat="1" ht="30" customHeight="1">
      <c r="A965" s="44"/>
      <c r="B965" s="41" t="s">
        <v>466</v>
      </c>
      <c r="C965" s="14"/>
      <c r="D965" s="14"/>
      <c r="E965" s="53"/>
      <c r="F965" s="53"/>
      <c r="G965" s="53"/>
      <c r="H965" s="14"/>
      <c r="I965" s="14"/>
      <c r="J965" s="110"/>
      <c r="K965" s="24"/>
      <c r="L965" s="54"/>
    </row>
    <row r="966" spans="1:12" s="23" customFormat="1" ht="15.75" customHeight="1">
      <c r="A966" s="162" t="s">
        <v>645</v>
      </c>
      <c r="B966" s="178" t="s">
        <v>467</v>
      </c>
      <c r="C966" s="168"/>
      <c r="D966" s="168"/>
      <c r="E966" s="71">
        <f>E969+E972+E975</f>
        <v>4100</v>
      </c>
      <c r="F966" s="71">
        <f>F969+F972+F975</f>
        <v>3470</v>
      </c>
      <c r="G966" s="71">
        <f>G969+G972+G975</f>
        <v>3470</v>
      </c>
      <c r="H966" s="168"/>
      <c r="I966" s="168"/>
      <c r="J966" s="141"/>
      <c r="K966" s="140"/>
      <c r="L966" s="54"/>
    </row>
    <row r="967" spans="1:12" ht="12.75">
      <c r="A967" s="162"/>
      <c r="B967" s="178"/>
      <c r="C967" s="168"/>
      <c r="D967" s="168"/>
      <c r="E967" s="71">
        <v>0</v>
      </c>
      <c r="F967" s="71">
        <v>0</v>
      </c>
      <c r="G967" s="71">
        <v>0</v>
      </c>
      <c r="H967" s="168"/>
      <c r="I967" s="168"/>
      <c r="J967" s="141"/>
      <c r="K967" s="140"/>
      <c r="L967" s="55"/>
    </row>
    <row r="968" spans="1:12" ht="12.75">
      <c r="A968" s="162"/>
      <c r="B968" s="178"/>
      <c r="C968" s="168"/>
      <c r="D968" s="168"/>
      <c r="E968" s="71">
        <v>0</v>
      </c>
      <c r="F968" s="71">
        <v>0</v>
      </c>
      <c r="G968" s="71">
        <v>0</v>
      </c>
      <c r="H968" s="168"/>
      <c r="I968" s="168"/>
      <c r="J968" s="141"/>
      <c r="K968" s="140"/>
      <c r="L968" s="55"/>
    </row>
    <row r="969" spans="1:12" ht="211.5" customHeight="1">
      <c r="A969" s="162" t="s">
        <v>379</v>
      </c>
      <c r="B969" s="142" t="s">
        <v>468</v>
      </c>
      <c r="C969" s="168" t="s">
        <v>778</v>
      </c>
      <c r="D969" s="168" t="s">
        <v>469</v>
      </c>
      <c r="E969" s="53">
        <v>1300</v>
      </c>
      <c r="F969" s="53">
        <v>700</v>
      </c>
      <c r="G969" s="53">
        <v>700</v>
      </c>
      <c r="H969" s="143"/>
      <c r="I969" s="168"/>
      <c r="J969" s="141"/>
      <c r="K969" s="142" t="s">
        <v>39</v>
      </c>
      <c r="L969" s="55"/>
    </row>
    <row r="970" spans="1:12" ht="12.75">
      <c r="A970" s="162"/>
      <c r="B970" s="142"/>
      <c r="C970" s="168"/>
      <c r="D970" s="168"/>
      <c r="E970" s="53">
        <v>0</v>
      </c>
      <c r="F970" s="53">
        <v>0</v>
      </c>
      <c r="G970" s="53">
        <v>0</v>
      </c>
      <c r="H970" s="143"/>
      <c r="I970" s="168"/>
      <c r="J970" s="141"/>
      <c r="K970" s="142"/>
      <c r="L970" s="55"/>
    </row>
    <row r="971" spans="1:12" ht="18.75" customHeight="1">
      <c r="A971" s="162"/>
      <c r="B971" s="142"/>
      <c r="C971" s="168"/>
      <c r="D971" s="168"/>
      <c r="E971" s="53">
        <v>0</v>
      </c>
      <c r="F971" s="53">
        <v>0</v>
      </c>
      <c r="G971" s="53">
        <v>0</v>
      </c>
      <c r="H971" s="143"/>
      <c r="I971" s="168"/>
      <c r="J971" s="141"/>
      <c r="K971" s="142"/>
      <c r="L971" s="55"/>
    </row>
    <row r="972" spans="1:12" ht="153.75" customHeight="1">
      <c r="A972" s="162" t="s">
        <v>675</v>
      </c>
      <c r="B972" s="142" t="s">
        <v>40</v>
      </c>
      <c r="C972" s="168" t="s">
        <v>610</v>
      </c>
      <c r="D972" s="168" t="s">
        <v>470</v>
      </c>
      <c r="E972" s="53">
        <v>1300</v>
      </c>
      <c r="F972" s="53">
        <v>1270</v>
      </c>
      <c r="G972" s="53">
        <v>1270</v>
      </c>
      <c r="H972" s="168" t="s">
        <v>471</v>
      </c>
      <c r="I972" s="144"/>
      <c r="J972" s="141" t="s">
        <v>472</v>
      </c>
      <c r="K972" s="140" t="s">
        <v>41</v>
      </c>
      <c r="L972" s="55"/>
    </row>
    <row r="973" spans="1:12" ht="12.75">
      <c r="A973" s="162"/>
      <c r="B973" s="142"/>
      <c r="C973" s="168"/>
      <c r="D973" s="168"/>
      <c r="E973" s="53">
        <v>0</v>
      </c>
      <c r="F973" s="53">
        <v>0</v>
      </c>
      <c r="G973" s="53">
        <v>0</v>
      </c>
      <c r="H973" s="168"/>
      <c r="I973" s="144"/>
      <c r="J973" s="141"/>
      <c r="K973" s="140"/>
      <c r="L973" s="55"/>
    </row>
    <row r="974" spans="1:12" ht="28.5" customHeight="1">
      <c r="A974" s="162"/>
      <c r="B974" s="142"/>
      <c r="C974" s="168"/>
      <c r="D974" s="168"/>
      <c r="E974" s="53">
        <v>0</v>
      </c>
      <c r="F974" s="53">
        <v>0</v>
      </c>
      <c r="G974" s="53">
        <v>0</v>
      </c>
      <c r="H974" s="168"/>
      <c r="I974" s="144"/>
      <c r="J974" s="141"/>
      <c r="K974" s="140"/>
      <c r="L974" s="55"/>
    </row>
    <row r="975" spans="1:12" ht="223.5" customHeight="1">
      <c r="A975" s="162" t="s">
        <v>781</v>
      </c>
      <c r="B975" s="142" t="s">
        <v>473</v>
      </c>
      <c r="C975" s="168" t="s">
        <v>610</v>
      </c>
      <c r="D975" s="168" t="s">
        <v>474</v>
      </c>
      <c r="E975" s="53">
        <v>1500</v>
      </c>
      <c r="F975" s="53">
        <v>1500</v>
      </c>
      <c r="G975" s="53">
        <v>1500</v>
      </c>
      <c r="H975" s="145"/>
      <c r="I975" s="144"/>
      <c r="J975" s="146"/>
      <c r="K975" s="147" t="s">
        <v>42</v>
      </c>
      <c r="L975" s="55"/>
    </row>
    <row r="976" spans="1:12" ht="12.75">
      <c r="A976" s="162"/>
      <c r="B976" s="142"/>
      <c r="C976" s="168"/>
      <c r="D976" s="168"/>
      <c r="E976" s="53">
        <v>0</v>
      </c>
      <c r="F976" s="53">
        <v>0</v>
      </c>
      <c r="G976" s="53">
        <v>0</v>
      </c>
      <c r="H976" s="145"/>
      <c r="I976" s="144"/>
      <c r="J976" s="146"/>
      <c r="K976" s="202"/>
      <c r="L976" s="55"/>
    </row>
    <row r="977" spans="1:12" ht="12.75">
      <c r="A977" s="162"/>
      <c r="B977" s="142"/>
      <c r="C977" s="168"/>
      <c r="D977" s="168"/>
      <c r="E977" s="53">
        <v>0</v>
      </c>
      <c r="F977" s="53">
        <v>0</v>
      </c>
      <c r="G977" s="53">
        <v>0</v>
      </c>
      <c r="H977" s="145"/>
      <c r="I977" s="144"/>
      <c r="J977" s="146"/>
      <c r="K977" s="202"/>
      <c r="L977" s="55"/>
    </row>
    <row r="978" spans="1:12" ht="22.5" customHeight="1">
      <c r="A978" s="162" t="s">
        <v>475</v>
      </c>
      <c r="B978" s="178" t="s">
        <v>476</v>
      </c>
      <c r="C978" s="168"/>
      <c r="D978" s="168"/>
      <c r="E978" s="71">
        <f>E981+E984+E987+E990+E993+E996+E999+E1002+E1005</f>
        <v>14980</v>
      </c>
      <c r="F978" s="71">
        <f>F981+F984+F987+F990+F993+F996+F999+F1002+F1005</f>
        <v>14830</v>
      </c>
      <c r="G978" s="71">
        <f>G981+G984+G987+G990+G993+G996+G999+G1002+G1005</f>
        <v>14830</v>
      </c>
      <c r="H978" s="168"/>
      <c r="I978" s="168"/>
      <c r="J978" s="141"/>
      <c r="K978" s="140"/>
      <c r="L978" s="55"/>
    </row>
    <row r="979" spans="1:12" ht="12.75">
      <c r="A979" s="162"/>
      <c r="B979" s="178"/>
      <c r="C979" s="168"/>
      <c r="D979" s="168"/>
      <c r="E979" s="71">
        <v>0</v>
      </c>
      <c r="F979" s="71">
        <v>0</v>
      </c>
      <c r="G979" s="71">
        <v>0</v>
      </c>
      <c r="H979" s="168"/>
      <c r="I979" s="168"/>
      <c r="J979" s="141"/>
      <c r="K979" s="140"/>
      <c r="L979" s="55"/>
    </row>
    <row r="980" spans="1:12" ht="12.75">
      <c r="A980" s="162"/>
      <c r="B980" s="178"/>
      <c r="C980" s="168"/>
      <c r="D980" s="168"/>
      <c r="E980" s="71">
        <v>0</v>
      </c>
      <c r="F980" s="71">
        <v>0</v>
      </c>
      <c r="G980" s="71">
        <v>0</v>
      </c>
      <c r="H980" s="168"/>
      <c r="I980" s="168"/>
      <c r="J980" s="141"/>
      <c r="K980" s="140"/>
      <c r="L980" s="55"/>
    </row>
    <row r="981" spans="1:12" ht="321" customHeight="1">
      <c r="A981" s="162" t="s">
        <v>456</v>
      </c>
      <c r="B981" s="142" t="s">
        <v>477</v>
      </c>
      <c r="C981" s="168" t="s">
        <v>610</v>
      </c>
      <c r="D981" s="168" t="s">
        <v>478</v>
      </c>
      <c r="E981" s="53">
        <v>1000</v>
      </c>
      <c r="F981" s="53">
        <v>1000</v>
      </c>
      <c r="G981" s="53">
        <v>1000</v>
      </c>
      <c r="H981" s="145"/>
      <c r="I981" s="168"/>
      <c r="J981" s="141"/>
      <c r="K981" s="147" t="s">
        <v>43</v>
      </c>
      <c r="L981" s="55"/>
    </row>
    <row r="982" spans="1:12" ht="12.75">
      <c r="A982" s="162"/>
      <c r="B982" s="142"/>
      <c r="C982" s="168"/>
      <c r="D982" s="168"/>
      <c r="E982" s="53">
        <v>0</v>
      </c>
      <c r="F982" s="53">
        <v>0</v>
      </c>
      <c r="G982" s="53">
        <v>0</v>
      </c>
      <c r="H982" s="145"/>
      <c r="I982" s="168"/>
      <c r="J982" s="141"/>
      <c r="K982" s="202"/>
      <c r="L982" s="55"/>
    </row>
    <row r="983" spans="1:12" ht="27.75" customHeight="1">
      <c r="A983" s="162"/>
      <c r="B983" s="142"/>
      <c r="C983" s="168"/>
      <c r="D983" s="168"/>
      <c r="E983" s="53">
        <v>0</v>
      </c>
      <c r="F983" s="53">
        <v>0</v>
      </c>
      <c r="G983" s="53">
        <v>0</v>
      </c>
      <c r="H983" s="145"/>
      <c r="I983" s="168"/>
      <c r="J983" s="141"/>
      <c r="K983" s="202"/>
      <c r="L983" s="55"/>
    </row>
    <row r="984" spans="1:12" ht="336.75" customHeight="1">
      <c r="A984" s="162" t="s">
        <v>479</v>
      </c>
      <c r="B984" s="142" t="s">
        <v>480</v>
      </c>
      <c r="C984" s="168" t="s">
        <v>610</v>
      </c>
      <c r="D984" s="168" t="s">
        <v>481</v>
      </c>
      <c r="E984" s="53">
        <v>3400</v>
      </c>
      <c r="F984" s="53">
        <v>3400</v>
      </c>
      <c r="G984" s="53">
        <v>3400</v>
      </c>
      <c r="H984" s="145"/>
      <c r="I984" s="168"/>
      <c r="J984" s="141"/>
      <c r="K984" s="147" t="s">
        <v>44</v>
      </c>
      <c r="L984" s="55"/>
    </row>
    <row r="985" spans="1:12" ht="12.75">
      <c r="A985" s="162"/>
      <c r="B985" s="142"/>
      <c r="C985" s="168"/>
      <c r="D985" s="168"/>
      <c r="E985" s="53">
        <v>0</v>
      </c>
      <c r="F985" s="53">
        <v>0</v>
      </c>
      <c r="G985" s="53">
        <v>0</v>
      </c>
      <c r="H985" s="145"/>
      <c r="I985" s="168"/>
      <c r="J985" s="141"/>
      <c r="K985" s="202"/>
      <c r="L985" s="55"/>
    </row>
    <row r="986" spans="1:12" ht="18" customHeight="1">
      <c r="A986" s="162"/>
      <c r="B986" s="142"/>
      <c r="C986" s="168"/>
      <c r="D986" s="168"/>
      <c r="E986" s="53">
        <v>0</v>
      </c>
      <c r="F986" s="53">
        <v>0</v>
      </c>
      <c r="G986" s="53">
        <v>0</v>
      </c>
      <c r="H986" s="145"/>
      <c r="I986" s="168"/>
      <c r="J986" s="141"/>
      <c r="K986" s="202"/>
      <c r="L986" s="55"/>
    </row>
    <row r="987" spans="1:12" ht="194.25" customHeight="1">
      <c r="A987" s="162" t="s">
        <v>482</v>
      </c>
      <c r="B987" s="142" t="s">
        <v>483</v>
      </c>
      <c r="C987" s="168" t="s">
        <v>610</v>
      </c>
      <c r="D987" s="168" t="s">
        <v>484</v>
      </c>
      <c r="E987" s="53">
        <v>1750</v>
      </c>
      <c r="F987" s="53">
        <v>1750</v>
      </c>
      <c r="G987" s="53">
        <v>1750</v>
      </c>
      <c r="H987" s="145"/>
      <c r="I987" s="144"/>
      <c r="J987" s="146"/>
      <c r="K987" s="147" t="s">
        <v>45</v>
      </c>
      <c r="L987" s="55"/>
    </row>
    <row r="988" spans="1:12" ht="12.75">
      <c r="A988" s="162"/>
      <c r="B988" s="142"/>
      <c r="C988" s="168"/>
      <c r="D988" s="168"/>
      <c r="E988" s="53">
        <v>0</v>
      </c>
      <c r="F988" s="53">
        <v>0</v>
      </c>
      <c r="G988" s="53">
        <v>0</v>
      </c>
      <c r="H988" s="145"/>
      <c r="I988" s="144"/>
      <c r="J988" s="146"/>
      <c r="K988" s="202"/>
      <c r="L988" s="55"/>
    </row>
    <row r="989" spans="1:12" ht="35.25" customHeight="1">
      <c r="A989" s="162"/>
      <c r="B989" s="142"/>
      <c r="C989" s="168"/>
      <c r="D989" s="168"/>
      <c r="E989" s="53">
        <v>0</v>
      </c>
      <c r="F989" s="53">
        <v>0</v>
      </c>
      <c r="G989" s="53">
        <v>0</v>
      </c>
      <c r="H989" s="145"/>
      <c r="I989" s="144"/>
      <c r="J989" s="146"/>
      <c r="K989" s="202"/>
      <c r="L989" s="55"/>
    </row>
    <row r="990" spans="1:12" ht="195.75" customHeight="1">
      <c r="A990" s="162" t="s">
        <v>485</v>
      </c>
      <c r="B990" s="142" t="s">
        <v>486</v>
      </c>
      <c r="C990" s="168" t="s">
        <v>610</v>
      </c>
      <c r="D990" s="168" t="s">
        <v>487</v>
      </c>
      <c r="E990" s="53">
        <v>1800</v>
      </c>
      <c r="F990" s="53">
        <v>1750</v>
      </c>
      <c r="G990" s="53">
        <v>1750</v>
      </c>
      <c r="H990" s="145"/>
      <c r="I990" s="168"/>
      <c r="J990" s="141"/>
      <c r="K990" s="147" t="s">
        <v>46</v>
      </c>
      <c r="L990" s="55"/>
    </row>
    <row r="991" spans="1:12" ht="12.75">
      <c r="A991" s="162"/>
      <c r="B991" s="142"/>
      <c r="C991" s="168"/>
      <c r="D991" s="168"/>
      <c r="E991" s="53">
        <v>0</v>
      </c>
      <c r="F991" s="53">
        <v>0</v>
      </c>
      <c r="G991" s="53">
        <v>0</v>
      </c>
      <c r="H991" s="145"/>
      <c r="I991" s="168"/>
      <c r="J991" s="141"/>
      <c r="K991" s="181"/>
      <c r="L991" s="55"/>
    </row>
    <row r="992" spans="1:12" ht="12.75">
      <c r="A992" s="162"/>
      <c r="B992" s="142"/>
      <c r="C992" s="168"/>
      <c r="D992" s="168"/>
      <c r="E992" s="53">
        <v>0</v>
      </c>
      <c r="F992" s="53">
        <v>0</v>
      </c>
      <c r="G992" s="53">
        <v>0</v>
      </c>
      <c r="H992" s="145"/>
      <c r="I992" s="168"/>
      <c r="J992" s="141"/>
      <c r="K992" s="181"/>
      <c r="L992" s="55"/>
    </row>
    <row r="993" spans="1:12" ht="333.75" customHeight="1">
      <c r="A993" s="162" t="s">
        <v>488</v>
      </c>
      <c r="B993" s="142" t="s">
        <v>47</v>
      </c>
      <c r="C993" s="168" t="s">
        <v>610</v>
      </c>
      <c r="D993" s="168" t="s">
        <v>490</v>
      </c>
      <c r="E993" s="53">
        <v>2400</v>
      </c>
      <c r="F993" s="53">
        <v>2400</v>
      </c>
      <c r="G993" s="53">
        <v>2400</v>
      </c>
      <c r="H993" s="145"/>
      <c r="I993" s="168"/>
      <c r="J993" s="141"/>
      <c r="K993" s="147" t="s">
        <v>48</v>
      </c>
      <c r="L993" s="55"/>
    </row>
    <row r="994" spans="1:12" ht="12.75">
      <c r="A994" s="162"/>
      <c r="B994" s="142"/>
      <c r="C994" s="168"/>
      <c r="D994" s="168"/>
      <c r="E994" s="53">
        <v>0</v>
      </c>
      <c r="F994" s="53">
        <v>0</v>
      </c>
      <c r="G994" s="53">
        <v>0</v>
      </c>
      <c r="H994" s="145"/>
      <c r="I994" s="168"/>
      <c r="J994" s="141"/>
      <c r="K994" s="181"/>
      <c r="L994" s="55"/>
    </row>
    <row r="995" spans="1:12" ht="33" customHeight="1">
      <c r="A995" s="162"/>
      <c r="B995" s="142"/>
      <c r="C995" s="168"/>
      <c r="D995" s="168"/>
      <c r="E995" s="53">
        <v>0</v>
      </c>
      <c r="F995" s="53">
        <v>0</v>
      </c>
      <c r="G995" s="53">
        <v>0</v>
      </c>
      <c r="H995" s="145"/>
      <c r="I995" s="168"/>
      <c r="J995" s="141"/>
      <c r="K995" s="181"/>
      <c r="L995" s="55"/>
    </row>
    <row r="996" spans="1:12" ht="294.75" customHeight="1">
      <c r="A996" s="162" t="s">
        <v>491</v>
      </c>
      <c r="B996" s="142" t="s">
        <v>489</v>
      </c>
      <c r="C996" s="168" t="s">
        <v>610</v>
      </c>
      <c r="D996" s="168" t="s">
        <v>492</v>
      </c>
      <c r="E996" s="53">
        <v>3100</v>
      </c>
      <c r="F996" s="53">
        <v>3000</v>
      </c>
      <c r="G996" s="53">
        <v>3000</v>
      </c>
      <c r="H996" s="145"/>
      <c r="I996" s="168"/>
      <c r="J996" s="141"/>
      <c r="K996" s="147" t="s">
        <v>49</v>
      </c>
      <c r="L996" s="55"/>
    </row>
    <row r="997" spans="1:12" ht="12.75">
      <c r="A997" s="162"/>
      <c r="B997" s="142"/>
      <c r="C997" s="168"/>
      <c r="D997" s="168"/>
      <c r="E997" s="53">
        <v>0</v>
      </c>
      <c r="F997" s="53">
        <v>0</v>
      </c>
      <c r="G997" s="53">
        <v>0</v>
      </c>
      <c r="H997" s="145"/>
      <c r="I997" s="168"/>
      <c r="J997" s="141"/>
      <c r="K997" s="181"/>
      <c r="L997" s="55"/>
    </row>
    <row r="998" spans="1:12" ht="12.75">
      <c r="A998" s="162"/>
      <c r="B998" s="142"/>
      <c r="C998" s="168"/>
      <c r="D998" s="168"/>
      <c r="E998" s="53">
        <v>0</v>
      </c>
      <c r="F998" s="53">
        <v>0</v>
      </c>
      <c r="G998" s="53">
        <v>0</v>
      </c>
      <c r="H998" s="145"/>
      <c r="I998" s="168"/>
      <c r="J998" s="141"/>
      <c r="K998" s="181"/>
      <c r="L998" s="55"/>
    </row>
    <row r="999" spans="1:12" ht="272.25" customHeight="1">
      <c r="A999" s="162" t="s">
        <v>493</v>
      </c>
      <c r="B999" s="142" t="s">
        <v>494</v>
      </c>
      <c r="C999" s="168" t="s">
        <v>610</v>
      </c>
      <c r="D999" s="168" t="s">
        <v>495</v>
      </c>
      <c r="E999" s="53">
        <v>1100</v>
      </c>
      <c r="F999" s="53">
        <v>1100</v>
      </c>
      <c r="G999" s="53">
        <v>1100</v>
      </c>
      <c r="H999" s="145"/>
      <c r="I999" s="168"/>
      <c r="J999" s="141"/>
      <c r="K999" s="142" t="s">
        <v>50</v>
      </c>
      <c r="L999" s="55"/>
    </row>
    <row r="1000" spans="1:12" ht="12.75">
      <c r="A1000" s="162"/>
      <c r="B1000" s="142"/>
      <c r="C1000" s="168"/>
      <c r="D1000" s="168"/>
      <c r="E1000" s="53">
        <v>0</v>
      </c>
      <c r="F1000" s="53">
        <v>0</v>
      </c>
      <c r="G1000" s="53">
        <v>0</v>
      </c>
      <c r="H1000" s="145"/>
      <c r="I1000" s="168"/>
      <c r="J1000" s="141"/>
      <c r="K1000" s="142"/>
      <c r="L1000" s="55"/>
    </row>
    <row r="1001" spans="1:12" ht="25.5" customHeight="1">
      <c r="A1001" s="162"/>
      <c r="B1001" s="142"/>
      <c r="C1001" s="168"/>
      <c r="D1001" s="168"/>
      <c r="E1001" s="53">
        <v>0</v>
      </c>
      <c r="F1001" s="53">
        <v>0</v>
      </c>
      <c r="G1001" s="53">
        <v>0</v>
      </c>
      <c r="H1001" s="145"/>
      <c r="I1001" s="168"/>
      <c r="J1001" s="141"/>
      <c r="K1001" s="142"/>
      <c r="L1001" s="55"/>
    </row>
    <row r="1002" spans="1:12" ht="182.25" customHeight="1">
      <c r="A1002" s="162" t="s">
        <v>496</v>
      </c>
      <c r="B1002" s="142" t="s">
        <v>497</v>
      </c>
      <c r="C1002" s="168" t="s">
        <v>610</v>
      </c>
      <c r="D1002" s="168" t="s">
        <v>498</v>
      </c>
      <c r="E1002" s="53">
        <v>250</v>
      </c>
      <c r="F1002" s="53">
        <v>250</v>
      </c>
      <c r="G1002" s="53">
        <v>250</v>
      </c>
      <c r="H1002" s="168" t="s">
        <v>499</v>
      </c>
      <c r="I1002" s="144"/>
      <c r="J1002" s="141" t="s">
        <v>472</v>
      </c>
      <c r="K1002" s="142" t="s">
        <v>51</v>
      </c>
      <c r="L1002" s="55"/>
    </row>
    <row r="1003" spans="1:12" ht="12.75">
      <c r="A1003" s="162"/>
      <c r="B1003" s="142"/>
      <c r="C1003" s="168"/>
      <c r="D1003" s="168"/>
      <c r="E1003" s="53">
        <v>0</v>
      </c>
      <c r="F1003" s="53">
        <v>0</v>
      </c>
      <c r="G1003" s="53">
        <v>0</v>
      </c>
      <c r="H1003" s="168"/>
      <c r="I1003" s="144"/>
      <c r="J1003" s="141"/>
      <c r="K1003" s="142"/>
      <c r="L1003" s="55"/>
    </row>
    <row r="1004" spans="1:12" ht="25.5" customHeight="1">
      <c r="A1004" s="162"/>
      <c r="B1004" s="142"/>
      <c r="C1004" s="168"/>
      <c r="D1004" s="168"/>
      <c r="E1004" s="53">
        <v>0</v>
      </c>
      <c r="F1004" s="53">
        <v>0</v>
      </c>
      <c r="G1004" s="53">
        <v>0</v>
      </c>
      <c r="H1004" s="168"/>
      <c r="I1004" s="144"/>
      <c r="J1004" s="141"/>
      <c r="K1004" s="142"/>
      <c r="L1004" s="55"/>
    </row>
    <row r="1005" spans="1:12" ht="171.75" customHeight="1">
      <c r="A1005" s="162" t="s">
        <v>52</v>
      </c>
      <c r="B1005" s="142" t="s">
        <v>53</v>
      </c>
      <c r="C1005" s="168" t="s">
        <v>610</v>
      </c>
      <c r="D1005" s="168" t="s">
        <v>54</v>
      </c>
      <c r="E1005" s="53">
        <v>180</v>
      </c>
      <c r="F1005" s="53">
        <v>180</v>
      </c>
      <c r="G1005" s="53">
        <v>180</v>
      </c>
      <c r="H1005" s="168"/>
      <c r="I1005" s="144"/>
      <c r="J1005" s="141"/>
      <c r="K1005" s="142" t="s">
        <v>55</v>
      </c>
      <c r="L1005" s="55"/>
    </row>
    <row r="1006" spans="1:12" ht="12.75">
      <c r="A1006" s="162"/>
      <c r="B1006" s="142"/>
      <c r="C1006" s="168"/>
      <c r="D1006" s="168"/>
      <c r="E1006" s="53">
        <v>0</v>
      </c>
      <c r="F1006" s="53">
        <v>0</v>
      </c>
      <c r="G1006" s="53">
        <v>0</v>
      </c>
      <c r="H1006" s="168"/>
      <c r="I1006" s="144"/>
      <c r="J1006" s="141"/>
      <c r="K1006" s="142"/>
      <c r="L1006" s="55"/>
    </row>
    <row r="1007" spans="1:12" ht="30" customHeight="1">
      <c r="A1007" s="162"/>
      <c r="B1007" s="142"/>
      <c r="C1007" s="168"/>
      <c r="D1007" s="168"/>
      <c r="E1007" s="53">
        <v>0</v>
      </c>
      <c r="F1007" s="53">
        <v>0</v>
      </c>
      <c r="G1007" s="53">
        <v>0</v>
      </c>
      <c r="H1007" s="168"/>
      <c r="I1007" s="144"/>
      <c r="J1007" s="141"/>
      <c r="K1007" s="142"/>
      <c r="L1007" s="55"/>
    </row>
    <row r="1008" spans="1:12" ht="12.75">
      <c r="A1008" s="137"/>
      <c r="B1008" s="178" t="s">
        <v>500</v>
      </c>
      <c r="C1008" s="168"/>
      <c r="D1008" s="168"/>
      <c r="E1008" s="71">
        <f aca="true" t="shared" si="3" ref="E1008:G1009">SUM(E966,E978)</f>
        <v>19080</v>
      </c>
      <c r="F1008" s="71">
        <f t="shared" si="3"/>
        <v>18300</v>
      </c>
      <c r="G1008" s="71">
        <f t="shared" si="3"/>
        <v>18300</v>
      </c>
      <c r="H1008" s="168"/>
      <c r="I1008" s="168"/>
      <c r="J1008" s="141"/>
      <c r="K1008" s="140"/>
      <c r="L1008" s="55"/>
    </row>
    <row r="1009" spans="1:12" ht="12.75">
      <c r="A1009" s="137"/>
      <c r="B1009" s="178"/>
      <c r="C1009" s="168"/>
      <c r="D1009" s="168"/>
      <c r="E1009" s="71">
        <f t="shared" si="3"/>
        <v>0</v>
      </c>
      <c r="F1009" s="71">
        <f t="shared" si="3"/>
        <v>0</v>
      </c>
      <c r="G1009" s="71">
        <f t="shared" si="3"/>
        <v>0</v>
      </c>
      <c r="H1009" s="168"/>
      <c r="I1009" s="168"/>
      <c r="J1009" s="141"/>
      <c r="K1009" s="140"/>
      <c r="L1009" s="55"/>
    </row>
    <row r="1010" spans="1:12" ht="12.75">
      <c r="A1010" s="137"/>
      <c r="B1010" s="178"/>
      <c r="C1010" s="168"/>
      <c r="D1010" s="168"/>
      <c r="E1010" s="71">
        <v>0</v>
      </c>
      <c r="F1010" s="71">
        <f>SUM(F968,F980)</f>
        <v>0</v>
      </c>
      <c r="G1010" s="71">
        <f>SUM(G968,G980)</f>
        <v>0</v>
      </c>
      <c r="H1010" s="168"/>
      <c r="I1010" s="168"/>
      <c r="J1010" s="141"/>
      <c r="K1010" s="140"/>
      <c r="L1010" s="55"/>
    </row>
    <row r="1012" spans="1:11" s="1" customFormat="1" ht="15" customHeight="1">
      <c r="A1012" s="161"/>
      <c r="B1012" s="203" t="s">
        <v>501</v>
      </c>
      <c r="C1012" s="195"/>
      <c r="D1012" s="195"/>
      <c r="E1012" s="204"/>
      <c r="F1012" s="204"/>
      <c r="G1012" s="204"/>
      <c r="H1012" s="183"/>
      <c r="I1012" s="184"/>
      <c r="J1012" s="175"/>
      <c r="K1012" s="183"/>
    </row>
    <row r="1013" spans="1:11" s="1" customFormat="1" ht="15" customHeight="1">
      <c r="A1013" s="182"/>
      <c r="B1013" s="203"/>
      <c r="C1013" s="195"/>
      <c r="D1013" s="195"/>
      <c r="E1013" s="204"/>
      <c r="F1013" s="204"/>
      <c r="G1013" s="204"/>
      <c r="H1013" s="183"/>
      <c r="I1013" s="184"/>
      <c r="J1013" s="175"/>
      <c r="K1013" s="183"/>
    </row>
    <row r="1014" spans="1:11" s="1" customFormat="1" ht="15" customHeight="1">
      <c r="A1014" s="182"/>
      <c r="B1014" s="203"/>
      <c r="C1014" s="195"/>
      <c r="D1014" s="195"/>
      <c r="E1014" s="204"/>
      <c r="F1014" s="204"/>
      <c r="G1014" s="204"/>
      <c r="H1014" s="183"/>
      <c r="I1014" s="184"/>
      <c r="J1014" s="175"/>
      <c r="K1014" s="183"/>
    </row>
    <row r="1015" spans="1:25" s="30" customFormat="1" ht="105.75" customHeight="1">
      <c r="A1015" s="31" t="s">
        <v>645</v>
      </c>
      <c r="B1015" s="62" t="s">
        <v>137</v>
      </c>
      <c r="C1015" s="61"/>
      <c r="D1015" s="61"/>
      <c r="E1015" s="71"/>
      <c r="F1015" s="71"/>
      <c r="G1015" s="71"/>
      <c r="H1015" s="61"/>
      <c r="I1015" s="61"/>
      <c r="J1015" s="117"/>
      <c r="K1015" s="61"/>
      <c r="L1015" s="33"/>
      <c r="M1015" s="33"/>
      <c r="N1015" s="33"/>
      <c r="O1015" s="33"/>
      <c r="P1015" s="56"/>
      <c r="Q1015" s="56"/>
      <c r="R1015" s="56"/>
      <c r="S1015" s="56"/>
      <c r="T1015" s="56"/>
      <c r="U1015" s="56"/>
      <c r="V1015" s="56"/>
      <c r="W1015" s="56"/>
      <c r="X1015" s="56"/>
      <c r="Y1015" s="56"/>
    </row>
    <row r="1016" spans="1:25" s="30" customFormat="1" ht="81" customHeight="1">
      <c r="A1016" s="205" t="s">
        <v>379</v>
      </c>
      <c r="B1016" s="147" t="s">
        <v>56</v>
      </c>
      <c r="C1016" s="163" t="s">
        <v>142</v>
      </c>
      <c r="D1016" s="206">
        <v>39352</v>
      </c>
      <c r="E1016" s="72">
        <v>2915</v>
      </c>
      <c r="F1016" s="72">
        <v>1415</v>
      </c>
      <c r="G1016" s="72">
        <f>849+566</f>
        <v>1415</v>
      </c>
      <c r="H1016" s="207"/>
      <c r="I1016" s="207"/>
      <c r="J1016" s="208"/>
      <c r="K1016" s="209" t="s">
        <v>143</v>
      </c>
      <c r="L1016" s="56"/>
      <c r="M1016" s="56"/>
      <c r="N1016" s="56"/>
      <c r="O1016" s="56"/>
      <c r="P1016" s="56"/>
      <c r="Q1016" s="56"/>
      <c r="R1016" s="56"/>
      <c r="S1016" s="56"/>
      <c r="T1016" s="56"/>
      <c r="U1016" s="56"/>
      <c r="V1016" s="56"/>
      <c r="W1016" s="56"/>
      <c r="X1016" s="56"/>
      <c r="Y1016" s="56"/>
    </row>
    <row r="1017" spans="1:25" s="30" customFormat="1" ht="17.25">
      <c r="A1017" s="205"/>
      <c r="B1017" s="147"/>
      <c r="C1017" s="163"/>
      <c r="D1017" s="207"/>
      <c r="E1017" s="72">
        <v>0</v>
      </c>
      <c r="F1017" s="72">
        <v>0</v>
      </c>
      <c r="G1017" s="72">
        <v>0</v>
      </c>
      <c r="H1017" s="207"/>
      <c r="I1017" s="207"/>
      <c r="J1017" s="208"/>
      <c r="K1017" s="209"/>
      <c r="L1017" s="56"/>
      <c r="M1017" s="56"/>
      <c r="N1017" s="56"/>
      <c r="O1017" s="56"/>
      <c r="P1017" s="56"/>
      <c r="Q1017" s="56"/>
      <c r="R1017" s="56"/>
      <c r="S1017" s="56"/>
      <c r="T1017" s="56"/>
      <c r="U1017" s="56"/>
      <c r="V1017" s="56"/>
      <c r="W1017" s="56"/>
      <c r="X1017" s="56"/>
      <c r="Y1017" s="56"/>
    </row>
    <row r="1018" spans="1:25" s="30" customFormat="1" ht="17.25">
      <c r="A1018" s="205"/>
      <c r="B1018" s="147"/>
      <c r="C1018" s="163"/>
      <c r="D1018" s="207"/>
      <c r="E1018" s="72">
        <v>0</v>
      </c>
      <c r="F1018" s="72">
        <v>0</v>
      </c>
      <c r="G1018" s="72">
        <v>0</v>
      </c>
      <c r="H1018" s="207"/>
      <c r="I1018" s="207"/>
      <c r="J1018" s="208"/>
      <c r="K1018" s="209"/>
      <c r="L1018" s="56"/>
      <c r="M1018" s="56"/>
      <c r="N1018" s="56"/>
      <c r="O1018" s="56"/>
      <c r="P1018" s="56"/>
      <c r="Q1018" s="56"/>
      <c r="R1018" s="56"/>
      <c r="S1018" s="56"/>
      <c r="T1018" s="56"/>
      <c r="U1018" s="56"/>
      <c r="V1018" s="56"/>
      <c r="W1018" s="56"/>
      <c r="X1018" s="56"/>
      <c r="Y1018" s="56"/>
    </row>
    <row r="1019" spans="1:25" s="30" customFormat="1" ht="253.5" customHeight="1">
      <c r="A1019" s="210" t="s">
        <v>675</v>
      </c>
      <c r="B1019" s="147" t="s">
        <v>57</v>
      </c>
      <c r="C1019" s="163" t="s">
        <v>144</v>
      </c>
      <c r="D1019" s="206">
        <v>39372</v>
      </c>
      <c r="E1019" s="72">
        <v>2990</v>
      </c>
      <c r="F1019" s="72">
        <v>1490</v>
      </c>
      <c r="G1019" s="72">
        <v>1490</v>
      </c>
      <c r="H1019" s="207"/>
      <c r="I1019" s="207"/>
      <c r="J1019" s="208"/>
      <c r="K1019" s="209" t="s">
        <v>145</v>
      </c>
      <c r="L1019" s="56"/>
      <c r="M1019" s="56"/>
      <c r="N1019" s="56"/>
      <c r="O1019" s="56"/>
      <c r="P1019" s="56"/>
      <c r="Q1019" s="56"/>
      <c r="R1019" s="56"/>
      <c r="S1019" s="56"/>
      <c r="T1019" s="56"/>
      <c r="U1019" s="56"/>
      <c r="V1019" s="56"/>
      <c r="W1019" s="56"/>
      <c r="X1019" s="56"/>
      <c r="Y1019" s="56"/>
    </row>
    <row r="1020" spans="1:25" s="30" customFormat="1" ht="17.25">
      <c r="A1020" s="207"/>
      <c r="B1020" s="147"/>
      <c r="C1020" s="163"/>
      <c r="D1020" s="207"/>
      <c r="E1020" s="72">
        <v>0</v>
      </c>
      <c r="F1020" s="72">
        <v>0</v>
      </c>
      <c r="G1020" s="72">
        <v>0</v>
      </c>
      <c r="H1020" s="207"/>
      <c r="I1020" s="207"/>
      <c r="J1020" s="208"/>
      <c r="K1020" s="209"/>
      <c r="L1020" s="56"/>
      <c r="M1020" s="56"/>
      <c r="N1020" s="56"/>
      <c r="O1020" s="56"/>
      <c r="P1020" s="56"/>
      <c r="Q1020" s="56"/>
      <c r="R1020" s="56"/>
      <c r="S1020" s="56"/>
      <c r="T1020" s="56"/>
      <c r="U1020" s="56"/>
      <c r="V1020" s="56"/>
      <c r="W1020" s="56"/>
      <c r="X1020" s="56"/>
      <c r="Y1020" s="56"/>
    </row>
    <row r="1021" spans="1:25" s="30" customFormat="1" ht="34.5" customHeight="1">
      <c r="A1021" s="207"/>
      <c r="B1021" s="147"/>
      <c r="C1021" s="163"/>
      <c r="D1021" s="207"/>
      <c r="E1021" s="72">
        <v>0</v>
      </c>
      <c r="F1021" s="72">
        <v>0</v>
      </c>
      <c r="G1021" s="72">
        <v>0</v>
      </c>
      <c r="H1021" s="207"/>
      <c r="I1021" s="207"/>
      <c r="J1021" s="208"/>
      <c r="K1021" s="209"/>
      <c r="L1021" s="56"/>
      <c r="M1021" s="56"/>
      <c r="N1021" s="56"/>
      <c r="O1021" s="56"/>
      <c r="P1021" s="56"/>
      <c r="Q1021" s="56"/>
      <c r="R1021" s="56"/>
      <c r="S1021" s="56"/>
      <c r="T1021" s="56"/>
      <c r="U1021" s="56"/>
      <c r="V1021" s="56"/>
      <c r="W1021" s="56"/>
      <c r="X1021" s="56"/>
      <c r="Y1021" s="56"/>
    </row>
    <row r="1022" spans="1:25" s="30" customFormat="1" ht="198" customHeight="1">
      <c r="A1022" s="207" t="s">
        <v>781</v>
      </c>
      <c r="B1022" s="147" t="s">
        <v>58</v>
      </c>
      <c r="C1022" s="163" t="s">
        <v>146</v>
      </c>
      <c r="D1022" s="206">
        <v>39372</v>
      </c>
      <c r="E1022" s="72">
        <v>2690</v>
      </c>
      <c r="F1022" s="72">
        <v>1190</v>
      </c>
      <c r="G1022" s="72">
        <v>1190</v>
      </c>
      <c r="H1022" s="207"/>
      <c r="I1022" s="207"/>
      <c r="J1022" s="208"/>
      <c r="K1022" s="209" t="s">
        <v>147</v>
      </c>
      <c r="L1022" s="56"/>
      <c r="M1022" s="56"/>
      <c r="N1022" s="56"/>
      <c r="O1022" s="56"/>
      <c r="P1022" s="56"/>
      <c r="Q1022" s="56"/>
      <c r="R1022" s="56"/>
      <c r="S1022" s="56"/>
      <c r="T1022" s="56"/>
      <c r="U1022" s="56"/>
      <c r="V1022" s="56"/>
      <c r="W1022" s="56"/>
      <c r="X1022" s="56"/>
      <c r="Y1022" s="56"/>
    </row>
    <row r="1023" spans="1:25" s="30" customFormat="1" ht="17.25">
      <c r="A1023" s="207"/>
      <c r="B1023" s="147"/>
      <c r="C1023" s="163"/>
      <c r="D1023" s="207"/>
      <c r="E1023" s="72">
        <v>0</v>
      </c>
      <c r="F1023" s="72">
        <v>0</v>
      </c>
      <c r="G1023" s="72">
        <v>0</v>
      </c>
      <c r="H1023" s="207"/>
      <c r="I1023" s="207"/>
      <c r="J1023" s="208"/>
      <c r="K1023" s="209"/>
      <c r="L1023" s="56"/>
      <c r="M1023" s="56"/>
      <c r="N1023" s="56"/>
      <c r="O1023" s="56"/>
      <c r="P1023" s="56"/>
      <c r="Q1023" s="56"/>
      <c r="R1023" s="56"/>
      <c r="S1023" s="56"/>
      <c r="T1023" s="56"/>
      <c r="U1023" s="56"/>
      <c r="V1023" s="56"/>
      <c r="W1023" s="56"/>
      <c r="X1023" s="56"/>
      <c r="Y1023" s="56"/>
    </row>
    <row r="1024" spans="1:25" s="30" customFormat="1" ht="45" customHeight="1">
      <c r="A1024" s="207"/>
      <c r="B1024" s="147"/>
      <c r="C1024" s="163"/>
      <c r="D1024" s="207"/>
      <c r="E1024" s="72">
        <v>0</v>
      </c>
      <c r="F1024" s="72">
        <v>0</v>
      </c>
      <c r="G1024" s="72">
        <v>0</v>
      </c>
      <c r="H1024" s="207"/>
      <c r="I1024" s="207"/>
      <c r="J1024" s="208"/>
      <c r="K1024" s="209"/>
      <c r="L1024" s="56"/>
      <c r="M1024" s="56"/>
      <c r="N1024" s="56"/>
      <c r="O1024" s="56"/>
      <c r="P1024" s="56"/>
      <c r="Q1024" s="56"/>
      <c r="R1024" s="56"/>
      <c r="S1024" s="56"/>
      <c r="T1024" s="56"/>
      <c r="U1024" s="56"/>
      <c r="V1024" s="56"/>
      <c r="W1024" s="56"/>
      <c r="X1024" s="56"/>
      <c r="Y1024" s="56"/>
    </row>
    <row r="1025" spans="1:25" s="30" customFormat="1" ht="187.5" customHeight="1">
      <c r="A1025" s="207" t="s">
        <v>393</v>
      </c>
      <c r="B1025" s="147" t="s">
        <v>59</v>
      </c>
      <c r="C1025" s="163" t="s">
        <v>142</v>
      </c>
      <c r="D1025" s="206">
        <v>39352</v>
      </c>
      <c r="E1025" s="72">
        <v>2450</v>
      </c>
      <c r="F1025" s="72">
        <v>950</v>
      </c>
      <c r="G1025" s="72">
        <f>600+350</f>
        <v>950</v>
      </c>
      <c r="H1025" s="207"/>
      <c r="I1025" s="207"/>
      <c r="J1025" s="208"/>
      <c r="K1025" s="209" t="s">
        <v>148</v>
      </c>
      <c r="L1025" s="56"/>
      <c r="M1025" s="56"/>
      <c r="N1025" s="56"/>
      <c r="O1025" s="56"/>
      <c r="P1025" s="56"/>
      <c r="Q1025" s="56"/>
      <c r="R1025" s="56"/>
      <c r="S1025" s="56"/>
      <c r="T1025" s="56"/>
      <c r="U1025" s="56"/>
      <c r="V1025" s="56"/>
      <c r="W1025" s="56"/>
      <c r="X1025" s="56"/>
      <c r="Y1025" s="56"/>
    </row>
    <row r="1026" spans="1:25" s="30" customFormat="1" ht="17.25">
      <c r="A1026" s="207"/>
      <c r="B1026" s="147"/>
      <c r="C1026" s="163"/>
      <c r="D1026" s="207"/>
      <c r="E1026" s="72">
        <v>0</v>
      </c>
      <c r="F1026" s="72">
        <v>0</v>
      </c>
      <c r="G1026" s="72">
        <v>0</v>
      </c>
      <c r="H1026" s="207"/>
      <c r="I1026" s="207"/>
      <c r="J1026" s="208"/>
      <c r="K1026" s="209"/>
      <c r="L1026" s="56"/>
      <c r="M1026" s="56"/>
      <c r="N1026" s="56"/>
      <c r="O1026" s="56"/>
      <c r="P1026" s="56"/>
      <c r="Q1026" s="56"/>
      <c r="R1026" s="56"/>
      <c r="S1026" s="56"/>
      <c r="T1026" s="56"/>
      <c r="U1026" s="56"/>
      <c r="V1026" s="56"/>
      <c r="W1026" s="56"/>
      <c r="X1026" s="56"/>
      <c r="Y1026" s="56"/>
    </row>
    <row r="1027" spans="1:25" s="30" customFormat="1" ht="17.25">
      <c r="A1027" s="207"/>
      <c r="B1027" s="147"/>
      <c r="C1027" s="163"/>
      <c r="D1027" s="207"/>
      <c r="E1027" s="72">
        <v>0</v>
      </c>
      <c r="F1027" s="72">
        <v>0</v>
      </c>
      <c r="G1027" s="72">
        <v>0</v>
      </c>
      <c r="H1027" s="207"/>
      <c r="I1027" s="207"/>
      <c r="J1027" s="208"/>
      <c r="K1027" s="209"/>
      <c r="L1027" s="56"/>
      <c r="M1027" s="56"/>
      <c r="N1027" s="56"/>
      <c r="O1027" s="56"/>
      <c r="P1027" s="56"/>
      <c r="Q1027" s="56"/>
      <c r="R1027" s="56"/>
      <c r="S1027" s="56"/>
      <c r="T1027" s="56"/>
      <c r="U1027" s="56"/>
      <c r="V1027" s="56"/>
      <c r="W1027" s="56"/>
      <c r="X1027" s="56"/>
      <c r="Y1027" s="56"/>
    </row>
    <row r="1028" spans="1:25" s="30" customFormat="1" ht="98.25" customHeight="1">
      <c r="A1028" s="207" t="s">
        <v>60</v>
      </c>
      <c r="B1028" s="147" t="s">
        <v>61</v>
      </c>
      <c r="C1028" s="163" t="s">
        <v>149</v>
      </c>
      <c r="D1028" s="206">
        <v>39372</v>
      </c>
      <c r="E1028" s="72">
        <v>1900</v>
      </c>
      <c r="F1028" s="72">
        <v>1100</v>
      </c>
      <c r="G1028" s="72">
        <v>1100</v>
      </c>
      <c r="H1028" s="207"/>
      <c r="I1028" s="207"/>
      <c r="J1028" s="208"/>
      <c r="K1028" s="209" t="s">
        <v>150</v>
      </c>
      <c r="L1028" s="56"/>
      <c r="M1028" s="56"/>
      <c r="N1028" s="56"/>
      <c r="O1028" s="56"/>
      <c r="P1028" s="56"/>
      <c r="Q1028" s="56"/>
      <c r="R1028" s="56"/>
      <c r="S1028" s="56"/>
      <c r="T1028" s="56"/>
      <c r="U1028" s="56"/>
      <c r="V1028" s="56"/>
      <c r="W1028" s="56"/>
      <c r="X1028" s="56"/>
      <c r="Y1028" s="56"/>
    </row>
    <row r="1029" spans="1:25" s="30" customFormat="1" ht="17.25">
      <c r="A1029" s="207"/>
      <c r="B1029" s="147"/>
      <c r="C1029" s="163"/>
      <c r="D1029" s="207"/>
      <c r="E1029" s="72">
        <v>0</v>
      </c>
      <c r="F1029" s="72">
        <v>0</v>
      </c>
      <c r="G1029" s="72">
        <v>0</v>
      </c>
      <c r="H1029" s="207"/>
      <c r="I1029" s="207"/>
      <c r="J1029" s="208"/>
      <c r="K1029" s="209"/>
      <c r="L1029" s="56"/>
      <c r="M1029" s="56"/>
      <c r="N1029" s="56"/>
      <c r="O1029" s="56"/>
      <c r="P1029" s="56"/>
      <c r="Q1029" s="56"/>
      <c r="R1029" s="56"/>
      <c r="S1029" s="56"/>
      <c r="T1029" s="56"/>
      <c r="U1029" s="56"/>
      <c r="V1029" s="56"/>
      <c r="W1029" s="56"/>
      <c r="X1029" s="56"/>
      <c r="Y1029" s="56"/>
    </row>
    <row r="1030" spans="1:25" s="30" customFormat="1" ht="32.25" customHeight="1">
      <c r="A1030" s="207"/>
      <c r="B1030" s="147"/>
      <c r="C1030" s="163"/>
      <c r="D1030" s="207"/>
      <c r="E1030" s="72">
        <v>0</v>
      </c>
      <c r="F1030" s="72">
        <v>0</v>
      </c>
      <c r="G1030" s="72">
        <v>0</v>
      </c>
      <c r="H1030" s="207"/>
      <c r="I1030" s="207"/>
      <c r="J1030" s="208"/>
      <c r="K1030" s="209"/>
      <c r="L1030" s="56"/>
      <c r="M1030" s="56"/>
      <c r="N1030" s="56"/>
      <c r="O1030" s="56"/>
      <c r="P1030" s="56"/>
      <c r="Q1030" s="56"/>
      <c r="R1030" s="56"/>
      <c r="S1030" s="56"/>
      <c r="T1030" s="56"/>
      <c r="U1030" s="56"/>
      <c r="V1030" s="56"/>
      <c r="W1030" s="56"/>
      <c r="X1030" s="56"/>
      <c r="Y1030" s="56"/>
    </row>
    <row r="1031" spans="1:25" s="30" customFormat="1" ht="69" customHeight="1">
      <c r="A1031" s="207" t="s">
        <v>400</v>
      </c>
      <c r="B1031" s="147" t="s">
        <v>62</v>
      </c>
      <c r="C1031" s="163" t="s">
        <v>63</v>
      </c>
      <c r="D1031" s="206">
        <v>39379</v>
      </c>
      <c r="E1031" s="72">
        <v>5000</v>
      </c>
      <c r="F1031" s="72">
        <v>1600</v>
      </c>
      <c r="G1031" s="72">
        <v>1600</v>
      </c>
      <c r="H1031" s="207"/>
      <c r="I1031" s="207"/>
      <c r="J1031" s="208"/>
      <c r="K1031" s="209" t="s">
        <v>151</v>
      </c>
      <c r="L1031" s="56"/>
      <c r="M1031" s="56"/>
      <c r="N1031" s="56"/>
      <c r="O1031" s="56"/>
      <c r="P1031" s="56"/>
      <c r="Q1031" s="56"/>
      <c r="R1031" s="56"/>
      <c r="S1031" s="56"/>
      <c r="T1031" s="56"/>
      <c r="U1031" s="56"/>
      <c r="V1031" s="56"/>
      <c r="W1031" s="56"/>
      <c r="X1031" s="56"/>
      <c r="Y1031" s="56"/>
    </row>
    <row r="1032" spans="1:25" s="30" customFormat="1" ht="18.75" customHeight="1">
      <c r="A1032" s="207"/>
      <c r="B1032" s="147"/>
      <c r="C1032" s="163"/>
      <c r="D1032" s="207"/>
      <c r="E1032" s="72">
        <v>0</v>
      </c>
      <c r="F1032" s="72">
        <v>0</v>
      </c>
      <c r="G1032" s="72">
        <v>0</v>
      </c>
      <c r="H1032" s="207"/>
      <c r="I1032" s="207"/>
      <c r="J1032" s="208"/>
      <c r="K1032" s="211"/>
      <c r="L1032" s="56"/>
      <c r="M1032" s="56"/>
      <c r="N1032" s="56"/>
      <c r="O1032" s="56"/>
      <c r="P1032" s="56"/>
      <c r="Q1032" s="56"/>
      <c r="R1032" s="56"/>
      <c r="S1032" s="56"/>
      <c r="T1032" s="56"/>
      <c r="U1032" s="56"/>
      <c r="V1032" s="56"/>
      <c r="W1032" s="56"/>
      <c r="X1032" s="56"/>
      <c r="Y1032" s="56"/>
    </row>
    <row r="1033" spans="1:25" s="30" customFormat="1" ht="31.5" customHeight="1">
      <c r="A1033" s="207"/>
      <c r="B1033" s="147"/>
      <c r="C1033" s="163"/>
      <c r="D1033" s="207"/>
      <c r="E1033" s="72">
        <v>0</v>
      </c>
      <c r="F1033" s="72">
        <v>0</v>
      </c>
      <c r="G1033" s="72">
        <v>0</v>
      </c>
      <c r="H1033" s="207"/>
      <c r="I1033" s="207"/>
      <c r="J1033" s="208"/>
      <c r="K1033" s="211"/>
      <c r="L1033" s="56"/>
      <c r="M1033" s="56"/>
      <c r="N1033" s="56"/>
      <c r="O1033" s="56"/>
      <c r="P1033" s="56"/>
      <c r="Q1033" s="56"/>
      <c r="R1033" s="56"/>
      <c r="S1033" s="56"/>
      <c r="T1033" s="56"/>
      <c r="U1033" s="56"/>
      <c r="V1033" s="56"/>
      <c r="W1033" s="56"/>
      <c r="X1033" s="56"/>
      <c r="Y1033" s="56"/>
    </row>
    <row r="1034" spans="1:25" s="30" customFormat="1" ht="231" customHeight="1">
      <c r="A1034" s="207" t="s">
        <v>64</v>
      </c>
      <c r="B1034" s="147" t="s">
        <v>65</v>
      </c>
      <c r="C1034" s="163" t="s">
        <v>152</v>
      </c>
      <c r="D1034" s="206">
        <v>39379</v>
      </c>
      <c r="E1034" s="72">
        <v>10000</v>
      </c>
      <c r="F1034" s="72">
        <v>5000</v>
      </c>
      <c r="G1034" s="72">
        <v>5000</v>
      </c>
      <c r="H1034" s="207"/>
      <c r="I1034" s="207"/>
      <c r="J1034" s="208"/>
      <c r="K1034" s="209" t="s">
        <v>510</v>
      </c>
      <c r="L1034" s="56"/>
      <c r="M1034" s="56"/>
      <c r="N1034" s="56"/>
      <c r="O1034" s="56"/>
      <c r="P1034" s="56"/>
      <c r="Q1034" s="56"/>
      <c r="R1034" s="56"/>
      <c r="S1034" s="56"/>
      <c r="T1034" s="56"/>
      <c r="U1034" s="56"/>
      <c r="V1034" s="56"/>
      <c r="W1034" s="56"/>
      <c r="X1034" s="56"/>
      <c r="Y1034" s="56"/>
    </row>
    <row r="1035" spans="1:25" s="30" customFormat="1" ht="17.25">
      <c r="A1035" s="207"/>
      <c r="B1035" s="147"/>
      <c r="C1035" s="163"/>
      <c r="D1035" s="207"/>
      <c r="E1035" s="72">
        <v>0</v>
      </c>
      <c r="F1035" s="72">
        <v>0</v>
      </c>
      <c r="G1035" s="72">
        <v>0</v>
      </c>
      <c r="H1035" s="207"/>
      <c r="I1035" s="207"/>
      <c r="J1035" s="208"/>
      <c r="K1035" s="209"/>
      <c r="L1035" s="56"/>
      <c r="M1035" s="56"/>
      <c r="N1035" s="56"/>
      <c r="O1035" s="56"/>
      <c r="P1035" s="56"/>
      <c r="Q1035" s="56"/>
      <c r="R1035" s="56"/>
      <c r="S1035" s="56"/>
      <c r="T1035" s="56"/>
      <c r="U1035" s="56"/>
      <c r="V1035" s="56"/>
      <c r="W1035" s="56"/>
      <c r="X1035" s="56"/>
      <c r="Y1035" s="56"/>
    </row>
    <row r="1036" spans="1:25" s="30" customFormat="1" ht="49.5" customHeight="1">
      <c r="A1036" s="207"/>
      <c r="B1036" s="147"/>
      <c r="C1036" s="163"/>
      <c r="D1036" s="207"/>
      <c r="E1036" s="72">
        <v>0</v>
      </c>
      <c r="F1036" s="72">
        <v>0</v>
      </c>
      <c r="G1036" s="72">
        <v>0</v>
      </c>
      <c r="H1036" s="207"/>
      <c r="I1036" s="207"/>
      <c r="J1036" s="208"/>
      <c r="K1036" s="209"/>
      <c r="L1036" s="56"/>
      <c r="M1036" s="56"/>
      <c r="N1036" s="56"/>
      <c r="O1036" s="56"/>
      <c r="P1036" s="56"/>
      <c r="Q1036" s="56"/>
      <c r="R1036" s="56"/>
      <c r="S1036" s="56"/>
      <c r="T1036" s="56"/>
      <c r="U1036" s="56"/>
      <c r="V1036" s="56"/>
      <c r="W1036" s="56"/>
      <c r="X1036" s="56"/>
      <c r="Y1036" s="56"/>
    </row>
    <row r="1037" spans="1:25" s="30" customFormat="1" ht="18" customHeight="1">
      <c r="A1037" s="163"/>
      <c r="B1037" s="214" t="s">
        <v>66</v>
      </c>
      <c r="C1037" s="163"/>
      <c r="D1037" s="207"/>
      <c r="E1037" s="72">
        <f>E1016+E1019+E1022+E1025+E1028+E1031+E1034</f>
        <v>27945</v>
      </c>
      <c r="F1037" s="72">
        <f>F1016+F1019+F1022+F1025+F1028+F1031+F1034</f>
        <v>12745</v>
      </c>
      <c r="G1037" s="72">
        <f>G1016+G1019+G1022+G1025+G1028+G1031+G1034</f>
        <v>12745</v>
      </c>
      <c r="H1037" s="212"/>
      <c r="I1037" s="207"/>
      <c r="J1037" s="208"/>
      <c r="K1037" s="207"/>
      <c r="L1037" s="56"/>
      <c r="M1037" s="56"/>
      <c r="N1037" s="56"/>
      <c r="O1037" s="56"/>
      <c r="P1037" s="56"/>
      <c r="Q1037" s="56"/>
      <c r="R1037" s="56"/>
      <c r="S1037" s="56"/>
      <c r="T1037" s="56"/>
      <c r="U1037" s="56"/>
      <c r="V1037" s="56"/>
      <c r="W1037" s="56"/>
      <c r="X1037" s="56"/>
      <c r="Y1037" s="56"/>
    </row>
    <row r="1038" spans="1:25" s="30" customFormat="1" ht="17.25">
      <c r="A1038" s="163"/>
      <c r="B1038" s="184"/>
      <c r="C1038" s="163"/>
      <c r="D1038" s="207"/>
      <c r="E1038" s="72">
        <f aca="true" t="shared" si="4" ref="E1038:G1039">E1017+E1020+E1023+E1026+E1029+E1032+E1035</f>
        <v>0</v>
      </c>
      <c r="F1038" s="72">
        <f t="shared" si="4"/>
        <v>0</v>
      </c>
      <c r="G1038" s="72">
        <f t="shared" si="4"/>
        <v>0</v>
      </c>
      <c r="H1038" s="212"/>
      <c r="I1038" s="207"/>
      <c r="J1038" s="208"/>
      <c r="K1038" s="207"/>
      <c r="L1038" s="56"/>
      <c r="M1038" s="56"/>
      <c r="N1038" s="56"/>
      <c r="O1038" s="56"/>
      <c r="P1038" s="56"/>
      <c r="Q1038" s="56"/>
      <c r="R1038" s="56"/>
      <c r="S1038" s="56"/>
      <c r="T1038" s="56"/>
      <c r="U1038" s="56"/>
      <c r="V1038" s="56"/>
      <c r="W1038" s="56"/>
      <c r="X1038" s="56"/>
      <c r="Y1038" s="56"/>
    </row>
    <row r="1039" spans="1:25" s="30" customFormat="1" ht="17.25">
      <c r="A1039" s="163"/>
      <c r="B1039" s="184"/>
      <c r="C1039" s="163"/>
      <c r="D1039" s="207"/>
      <c r="E1039" s="72">
        <f t="shared" si="4"/>
        <v>0</v>
      </c>
      <c r="F1039" s="72">
        <f t="shared" si="4"/>
        <v>0</v>
      </c>
      <c r="G1039" s="72">
        <f t="shared" si="4"/>
        <v>0</v>
      </c>
      <c r="H1039" s="212"/>
      <c r="I1039" s="207"/>
      <c r="J1039" s="208"/>
      <c r="K1039" s="207"/>
      <c r="L1039" s="56"/>
      <c r="M1039" s="56"/>
      <c r="N1039" s="56"/>
      <c r="O1039" s="56"/>
      <c r="P1039" s="56"/>
      <c r="Q1039" s="56"/>
      <c r="R1039" s="56"/>
      <c r="S1039" s="56"/>
      <c r="T1039" s="56"/>
      <c r="U1039" s="56"/>
      <c r="V1039" s="56"/>
      <c r="W1039" s="56"/>
      <c r="X1039" s="56"/>
      <c r="Y1039" s="56"/>
    </row>
    <row r="1040" spans="1:25" s="59" customFormat="1" ht="93.75" customHeight="1">
      <c r="A1040" s="8" t="s">
        <v>646</v>
      </c>
      <c r="B1040" s="62" t="s">
        <v>4</v>
      </c>
      <c r="C1040" s="61"/>
      <c r="D1040" s="61"/>
      <c r="E1040" s="71"/>
      <c r="F1040" s="71"/>
      <c r="G1040" s="71"/>
      <c r="H1040" s="61"/>
      <c r="I1040" s="61"/>
      <c r="J1040" s="117"/>
      <c r="K1040" s="61"/>
      <c r="L1040" s="33"/>
      <c r="M1040" s="33"/>
      <c r="N1040" s="33"/>
      <c r="O1040" s="33"/>
      <c r="P1040" s="33"/>
      <c r="Q1040" s="57"/>
      <c r="R1040" s="57"/>
      <c r="S1040" s="57"/>
      <c r="T1040" s="58"/>
      <c r="U1040" s="58"/>
      <c r="V1040" s="58"/>
      <c r="W1040" s="58"/>
      <c r="X1040" s="58"/>
      <c r="Y1040" s="58"/>
    </row>
    <row r="1041" spans="1:25" s="30" customFormat="1" ht="163.5" customHeight="1">
      <c r="A1041" s="207" t="s">
        <v>456</v>
      </c>
      <c r="B1041" s="147" t="s">
        <v>67</v>
      </c>
      <c r="C1041" s="163" t="s">
        <v>146</v>
      </c>
      <c r="D1041" s="206">
        <v>39372</v>
      </c>
      <c r="E1041" s="72">
        <v>2000</v>
      </c>
      <c r="F1041" s="72">
        <v>500</v>
      </c>
      <c r="G1041" s="72">
        <v>500</v>
      </c>
      <c r="H1041" s="207"/>
      <c r="I1041" s="207"/>
      <c r="J1041" s="208"/>
      <c r="K1041" s="209" t="s">
        <v>516</v>
      </c>
      <c r="L1041" s="56"/>
      <c r="M1041" s="56"/>
      <c r="N1041" s="56"/>
      <c r="O1041" s="56"/>
      <c r="P1041" s="56"/>
      <c r="Q1041" s="56"/>
      <c r="R1041" s="56"/>
      <c r="S1041" s="56"/>
      <c r="T1041" s="56"/>
      <c r="U1041" s="56"/>
      <c r="V1041" s="56"/>
      <c r="W1041" s="56"/>
      <c r="X1041" s="56"/>
      <c r="Y1041" s="56"/>
    </row>
    <row r="1042" spans="1:25" s="30" customFormat="1" ht="17.25">
      <c r="A1042" s="207"/>
      <c r="B1042" s="147"/>
      <c r="C1042" s="163"/>
      <c r="D1042" s="207"/>
      <c r="E1042" s="72">
        <v>0</v>
      </c>
      <c r="F1042" s="72">
        <v>0</v>
      </c>
      <c r="G1042" s="72">
        <v>0</v>
      </c>
      <c r="H1042" s="207"/>
      <c r="I1042" s="207"/>
      <c r="J1042" s="208"/>
      <c r="K1042" s="209"/>
      <c r="L1042" s="56"/>
      <c r="M1042" s="56"/>
      <c r="N1042" s="56"/>
      <c r="O1042" s="56"/>
      <c r="P1042" s="56"/>
      <c r="Q1042" s="56"/>
      <c r="R1042" s="56"/>
      <c r="S1042" s="56"/>
      <c r="T1042" s="56"/>
      <c r="U1042" s="56"/>
      <c r="V1042" s="56"/>
      <c r="W1042" s="56"/>
      <c r="X1042" s="56"/>
      <c r="Y1042" s="56"/>
    </row>
    <row r="1043" spans="1:25" s="30" customFormat="1" ht="23.25" customHeight="1">
      <c r="A1043" s="207"/>
      <c r="B1043" s="147"/>
      <c r="C1043" s="163"/>
      <c r="D1043" s="207"/>
      <c r="E1043" s="72">
        <v>0</v>
      </c>
      <c r="F1043" s="72">
        <v>0</v>
      </c>
      <c r="G1043" s="72">
        <v>0</v>
      </c>
      <c r="H1043" s="207"/>
      <c r="I1043" s="207"/>
      <c r="J1043" s="208"/>
      <c r="K1043" s="209"/>
      <c r="L1043" s="56"/>
      <c r="M1043" s="56"/>
      <c r="N1043" s="56"/>
      <c r="O1043" s="56"/>
      <c r="P1043" s="56"/>
      <c r="Q1043" s="56"/>
      <c r="R1043" s="56"/>
      <c r="S1043" s="56"/>
      <c r="T1043" s="56"/>
      <c r="U1043" s="56"/>
      <c r="V1043" s="56"/>
      <c r="W1043" s="56"/>
      <c r="X1043" s="56"/>
      <c r="Y1043" s="56"/>
    </row>
    <row r="1044" spans="1:25" s="30" customFormat="1" ht="110.25" customHeight="1">
      <c r="A1044" s="207" t="s">
        <v>479</v>
      </c>
      <c r="B1044" s="147" t="s">
        <v>68</v>
      </c>
      <c r="C1044" s="163" t="s">
        <v>144</v>
      </c>
      <c r="D1044" s="206">
        <v>39372</v>
      </c>
      <c r="E1044" s="72">
        <v>2500</v>
      </c>
      <c r="F1044" s="72">
        <v>1600</v>
      </c>
      <c r="G1044" s="72">
        <v>1600</v>
      </c>
      <c r="H1044" s="207"/>
      <c r="I1044" s="207"/>
      <c r="J1044" s="208"/>
      <c r="K1044" s="209" t="s">
        <v>517</v>
      </c>
      <c r="L1044" s="56"/>
      <c r="M1044" s="56"/>
      <c r="N1044" s="56"/>
      <c r="O1044" s="56"/>
      <c r="P1044" s="56"/>
      <c r="Q1044" s="56"/>
      <c r="R1044" s="56"/>
      <c r="S1044" s="56"/>
      <c r="T1044" s="56"/>
      <c r="U1044" s="56"/>
      <c r="V1044" s="56"/>
      <c r="W1044" s="56"/>
      <c r="X1044" s="56"/>
      <c r="Y1044" s="56"/>
    </row>
    <row r="1045" spans="1:25" s="30" customFormat="1" ht="17.25">
      <c r="A1045" s="207"/>
      <c r="B1045" s="147"/>
      <c r="C1045" s="163"/>
      <c r="D1045" s="207"/>
      <c r="E1045" s="72">
        <v>0</v>
      </c>
      <c r="F1045" s="72">
        <v>0</v>
      </c>
      <c r="G1045" s="72">
        <v>0</v>
      </c>
      <c r="H1045" s="207"/>
      <c r="I1045" s="207"/>
      <c r="J1045" s="208"/>
      <c r="K1045" s="209"/>
      <c r="L1045" s="56"/>
      <c r="M1045" s="56"/>
      <c r="N1045" s="56"/>
      <c r="O1045" s="56"/>
      <c r="P1045" s="56"/>
      <c r="Q1045" s="56"/>
      <c r="R1045" s="56"/>
      <c r="S1045" s="56"/>
      <c r="T1045" s="56"/>
      <c r="U1045" s="56"/>
      <c r="V1045" s="56"/>
      <c r="W1045" s="56"/>
      <c r="X1045" s="56"/>
      <c r="Y1045" s="56"/>
    </row>
    <row r="1046" spans="1:25" s="30" customFormat="1" ht="17.25">
      <c r="A1046" s="207"/>
      <c r="B1046" s="147"/>
      <c r="C1046" s="163"/>
      <c r="D1046" s="207"/>
      <c r="E1046" s="72">
        <v>0</v>
      </c>
      <c r="F1046" s="72">
        <v>0</v>
      </c>
      <c r="G1046" s="72">
        <v>0</v>
      </c>
      <c r="H1046" s="207"/>
      <c r="I1046" s="207"/>
      <c r="J1046" s="208"/>
      <c r="K1046" s="209"/>
      <c r="L1046" s="56"/>
      <c r="M1046" s="56"/>
      <c r="N1046" s="56"/>
      <c r="O1046" s="56"/>
      <c r="P1046" s="56"/>
      <c r="Q1046" s="56"/>
      <c r="R1046" s="56"/>
      <c r="S1046" s="56"/>
      <c r="T1046" s="56"/>
      <c r="U1046" s="56"/>
      <c r="V1046" s="56"/>
      <c r="W1046" s="56"/>
      <c r="X1046" s="56"/>
      <c r="Y1046" s="56"/>
    </row>
    <row r="1047" spans="1:25" s="30" customFormat="1" ht="144" customHeight="1">
      <c r="A1047" s="207" t="s">
        <v>482</v>
      </c>
      <c r="B1047" s="147" t="s">
        <v>69</v>
      </c>
      <c r="C1047" s="163" t="s">
        <v>70</v>
      </c>
      <c r="D1047" s="206">
        <v>39752</v>
      </c>
      <c r="E1047" s="72">
        <v>14000</v>
      </c>
      <c r="F1047" s="72">
        <v>4000</v>
      </c>
      <c r="G1047" s="72">
        <v>4000</v>
      </c>
      <c r="H1047" s="207"/>
      <c r="I1047" s="207"/>
      <c r="J1047" s="208"/>
      <c r="K1047" s="209" t="s">
        <v>71</v>
      </c>
      <c r="L1047" s="56"/>
      <c r="M1047" s="56"/>
      <c r="N1047" s="56"/>
      <c r="O1047" s="56"/>
      <c r="P1047" s="56"/>
      <c r="Q1047" s="56"/>
      <c r="R1047" s="56"/>
      <c r="S1047" s="56"/>
      <c r="T1047" s="56"/>
      <c r="U1047" s="56"/>
      <c r="V1047" s="56"/>
      <c r="W1047" s="56"/>
      <c r="X1047" s="56"/>
      <c r="Y1047" s="56"/>
    </row>
    <row r="1048" spans="1:25" s="30" customFormat="1" ht="17.25">
      <c r="A1048" s="207"/>
      <c r="B1048" s="147"/>
      <c r="C1048" s="163"/>
      <c r="D1048" s="207"/>
      <c r="E1048" s="72"/>
      <c r="F1048" s="72"/>
      <c r="G1048" s="72"/>
      <c r="H1048" s="207"/>
      <c r="I1048" s="207"/>
      <c r="J1048" s="208"/>
      <c r="K1048" s="209"/>
      <c r="L1048" s="56"/>
      <c r="M1048" s="56"/>
      <c r="N1048" s="56"/>
      <c r="O1048" s="56"/>
      <c r="P1048" s="56"/>
      <c r="Q1048" s="56"/>
      <c r="R1048" s="56"/>
      <c r="S1048" s="56"/>
      <c r="T1048" s="56"/>
      <c r="U1048" s="56"/>
      <c r="V1048" s="56"/>
      <c r="W1048" s="56"/>
      <c r="X1048" s="56"/>
      <c r="Y1048" s="56"/>
    </row>
    <row r="1049" spans="1:25" s="30" customFormat="1" ht="33" customHeight="1">
      <c r="A1049" s="207"/>
      <c r="B1049" s="147"/>
      <c r="C1049" s="163"/>
      <c r="D1049" s="207"/>
      <c r="E1049" s="72"/>
      <c r="F1049" s="72"/>
      <c r="G1049" s="72"/>
      <c r="H1049" s="207"/>
      <c r="I1049" s="207"/>
      <c r="J1049" s="208"/>
      <c r="K1049" s="209"/>
      <c r="L1049" s="56"/>
      <c r="M1049" s="56"/>
      <c r="N1049" s="56"/>
      <c r="O1049" s="56"/>
      <c r="P1049" s="56"/>
      <c r="Q1049" s="56"/>
      <c r="R1049" s="56"/>
      <c r="S1049" s="56"/>
      <c r="T1049" s="56"/>
      <c r="U1049" s="56"/>
      <c r="V1049" s="56"/>
      <c r="W1049" s="56"/>
      <c r="X1049" s="56"/>
      <c r="Y1049" s="56"/>
    </row>
    <row r="1050" spans="1:25" s="30" customFormat="1" ht="194.25" customHeight="1">
      <c r="A1050" s="207" t="s">
        <v>485</v>
      </c>
      <c r="B1050" s="147" t="s">
        <v>72</v>
      </c>
      <c r="C1050" s="163" t="s">
        <v>73</v>
      </c>
      <c r="D1050" s="206">
        <v>39738</v>
      </c>
      <c r="E1050" s="72">
        <v>5000</v>
      </c>
      <c r="F1050" s="72">
        <v>5000</v>
      </c>
      <c r="G1050" s="72">
        <v>5000</v>
      </c>
      <c r="H1050" s="207"/>
      <c r="I1050" s="207"/>
      <c r="J1050" s="208"/>
      <c r="K1050" s="209" t="s">
        <v>74</v>
      </c>
      <c r="L1050" s="56"/>
      <c r="M1050" s="56"/>
      <c r="N1050" s="56"/>
      <c r="O1050" s="56"/>
      <c r="P1050" s="56"/>
      <c r="Q1050" s="56"/>
      <c r="R1050" s="56"/>
      <c r="S1050" s="56"/>
      <c r="T1050" s="56"/>
      <c r="U1050" s="56"/>
      <c r="V1050" s="56"/>
      <c r="W1050" s="56"/>
      <c r="X1050" s="56"/>
      <c r="Y1050" s="56"/>
    </row>
    <row r="1051" spans="1:25" s="30" customFormat="1" ht="17.25">
      <c r="A1051" s="207"/>
      <c r="B1051" s="147"/>
      <c r="C1051" s="163"/>
      <c r="D1051" s="207"/>
      <c r="E1051" s="72"/>
      <c r="F1051" s="72"/>
      <c r="G1051" s="72"/>
      <c r="H1051" s="207"/>
      <c r="I1051" s="207"/>
      <c r="J1051" s="208"/>
      <c r="K1051" s="209"/>
      <c r="L1051" s="56"/>
      <c r="M1051" s="56"/>
      <c r="N1051" s="56"/>
      <c r="O1051" s="56"/>
      <c r="P1051" s="56"/>
      <c r="Q1051" s="56"/>
      <c r="R1051" s="56"/>
      <c r="S1051" s="56"/>
      <c r="T1051" s="56"/>
      <c r="U1051" s="56"/>
      <c r="V1051" s="56"/>
      <c r="W1051" s="56"/>
      <c r="X1051" s="56"/>
      <c r="Y1051" s="56"/>
    </row>
    <row r="1052" spans="1:25" s="30" customFormat="1" ht="32.25" customHeight="1">
      <c r="A1052" s="207"/>
      <c r="B1052" s="147"/>
      <c r="C1052" s="163"/>
      <c r="D1052" s="207"/>
      <c r="E1052" s="72"/>
      <c r="F1052" s="72"/>
      <c r="G1052" s="72"/>
      <c r="H1052" s="207"/>
      <c r="I1052" s="207"/>
      <c r="J1052" s="208"/>
      <c r="K1052" s="209"/>
      <c r="L1052" s="56"/>
      <c r="M1052" s="56"/>
      <c r="N1052" s="56"/>
      <c r="O1052" s="56"/>
      <c r="P1052" s="56"/>
      <c r="Q1052" s="56"/>
      <c r="R1052" s="56"/>
      <c r="S1052" s="56"/>
      <c r="T1052" s="56"/>
      <c r="U1052" s="56"/>
      <c r="V1052" s="56"/>
      <c r="W1052" s="56"/>
      <c r="X1052" s="56"/>
      <c r="Y1052" s="56"/>
    </row>
    <row r="1053" spans="1:25" s="30" customFormat="1" ht="171.75" customHeight="1">
      <c r="A1053" s="207" t="s">
        <v>488</v>
      </c>
      <c r="B1053" s="147" t="s">
        <v>75</v>
      </c>
      <c r="C1053" s="163" t="s">
        <v>76</v>
      </c>
      <c r="D1053" s="206">
        <v>39752</v>
      </c>
      <c r="E1053" s="72">
        <v>3000</v>
      </c>
      <c r="F1053" s="72">
        <v>3000</v>
      </c>
      <c r="G1053" s="72">
        <v>3000</v>
      </c>
      <c r="H1053" s="207"/>
      <c r="I1053" s="207"/>
      <c r="J1053" s="208"/>
      <c r="K1053" s="209" t="s">
        <v>77</v>
      </c>
      <c r="L1053" s="56"/>
      <c r="M1053" s="56"/>
      <c r="N1053" s="56"/>
      <c r="O1053" s="56"/>
      <c r="P1053" s="56"/>
      <c r="Q1053" s="56"/>
      <c r="R1053" s="56"/>
      <c r="S1053" s="56"/>
      <c r="T1053" s="56"/>
      <c r="U1053" s="56"/>
      <c r="V1053" s="56"/>
      <c r="W1053" s="56"/>
      <c r="X1053" s="56"/>
      <c r="Y1053" s="56"/>
    </row>
    <row r="1054" spans="1:25" s="30" customFormat="1" ht="17.25">
      <c r="A1054" s="207"/>
      <c r="B1054" s="147"/>
      <c r="C1054" s="163"/>
      <c r="D1054" s="207"/>
      <c r="E1054" s="72"/>
      <c r="F1054" s="72"/>
      <c r="G1054" s="72"/>
      <c r="H1054" s="207"/>
      <c r="I1054" s="207"/>
      <c r="J1054" s="208"/>
      <c r="K1054" s="209"/>
      <c r="L1054" s="56"/>
      <c r="M1054" s="56"/>
      <c r="N1054" s="56"/>
      <c r="O1054" s="56"/>
      <c r="P1054" s="56"/>
      <c r="Q1054" s="56"/>
      <c r="R1054" s="56"/>
      <c r="S1054" s="56"/>
      <c r="T1054" s="56"/>
      <c r="U1054" s="56"/>
      <c r="V1054" s="56"/>
      <c r="W1054" s="56"/>
      <c r="X1054" s="56"/>
      <c r="Y1054" s="56"/>
    </row>
    <row r="1055" spans="1:25" s="30" customFormat="1" ht="17.25">
      <c r="A1055" s="207"/>
      <c r="B1055" s="147"/>
      <c r="C1055" s="163"/>
      <c r="D1055" s="207"/>
      <c r="E1055" s="72"/>
      <c r="F1055" s="72"/>
      <c r="G1055" s="72"/>
      <c r="H1055" s="207"/>
      <c r="I1055" s="207"/>
      <c r="J1055" s="208"/>
      <c r="K1055" s="209"/>
      <c r="L1055" s="56"/>
      <c r="M1055" s="56"/>
      <c r="N1055" s="56"/>
      <c r="O1055" s="56"/>
      <c r="P1055" s="56"/>
      <c r="Q1055" s="56"/>
      <c r="R1055" s="56"/>
      <c r="S1055" s="56"/>
      <c r="T1055" s="56"/>
      <c r="U1055" s="56"/>
      <c r="V1055" s="56"/>
      <c r="W1055" s="56"/>
      <c r="X1055" s="56"/>
      <c r="Y1055" s="56"/>
    </row>
    <row r="1056" spans="1:25" s="30" customFormat="1" ht="138" customHeight="1">
      <c r="A1056" s="207" t="s">
        <v>491</v>
      </c>
      <c r="B1056" s="147" t="s">
        <v>78</v>
      </c>
      <c r="C1056" s="163" t="s">
        <v>79</v>
      </c>
      <c r="D1056" s="206">
        <v>39738</v>
      </c>
      <c r="E1056" s="72">
        <v>5690</v>
      </c>
      <c r="F1056" s="72">
        <v>5690</v>
      </c>
      <c r="G1056" s="72">
        <v>5690</v>
      </c>
      <c r="H1056" s="207"/>
      <c r="I1056" s="207"/>
      <c r="J1056" s="208"/>
      <c r="K1056" s="209" t="s">
        <v>80</v>
      </c>
      <c r="L1056" s="56"/>
      <c r="M1056" s="56"/>
      <c r="N1056" s="56"/>
      <c r="O1056" s="56"/>
      <c r="P1056" s="56"/>
      <c r="Q1056" s="56"/>
      <c r="R1056" s="56"/>
      <c r="S1056" s="56"/>
      <c r="T1056" s="56"/>
      <c r="U1056" s="56"/>
      <c r="V1056" s="56"/>
      <c r="W1056" s="56"/>
      <c r="X1056" s="56"/>
      <c r="Y1056" s="56"/>
    </row>
    <row r="1057" spans="1:25" s="30" customFormat="1" ht="17.25">
      <c r="A1057" s="207"/>
      <c r="B1057" s="147"/>
      <c r="C1057" s="163"/>
      <c r="D1057" s="207"/>
      <c r="E1057" s="72"/>
      <c r="F1057" s="72"/>
      <c r="G1057" s="72"/>
      <c r="H1057" s="207"/>
      <c r="I1057" s="207"/>
      <c r="J1057" s="208"/>
      <c r="K1057" s="209"/>
      <c r="L1057" s="56"/>
      <c r="M1057" s="56"/>
      <c r="N1057" s="56"/>
      <c r="O1057" s="56"/>
      <c r="P1057" s="56"/>
      <c r="Q1057" s="56"/>
      <c r="R1057" s="56"/>
      <c r="S1057" s="56"/>
      <c r="T1057" s="56"/>
      <c r="U1057" s="56"/>
      <c r="V1057" s="56"/>
      <c r="W1057" s="56"/>
      <c r="X1057" s="56"/>
      <c r="Y1057" s="56"/>
    </row>
    <row r="1058" spans="1:25" s="30" customFormat="1" ht="17.25">
      <c r="A1058" s="207"/>
      <c r="B1058" s="147"/>
      <c r="C1058" s="163"/>
      <c r="D1058" s="207"/>
      <c r="E1058" s="72"/>
      <c r="F1058" s="72"/>
      <c r="G1058" s="72"/>
      <c r="H1058" s="207"/>
      <c r="I1058" s="207"/>
      <c r="J1058" s="208"/>
      <c r="K1058" s="209"/>
      <c r="L1058" s="56"/>
      <c r="M1058" s="56"/>
      <c r="N1058" s="56"/>
      <c r="O1058" s="56"/>
      <c r="P1058" s="56"/>
      <c r="Q1058" s="56"/>
      <c r="R1058" s="56"/>
      <c r="S1058" s="56"/>
      <c r="T1058" s="56"/>
      <c r="U1058" s="56"/>
      <c r="V1058" s="56"/>
      <c r="W1058" s="56"/>
      <c r="X1058" s="56"/>
      <c r="Y1058" s="56"/>
    </row>
    <row r="1059" spans="1:25" s="30" customFormat="1" ht="126.75" customHeight="1">
      <c r="A1059" s="207" t="s">
        <v>81</v>
      </c>
      <c r="B1059" s="147" t="s">
        <v>82</v>
      </c>
      <c r="C1059" s="163" t="s">
        <v>83</v>
      </c>
      <c r="D1059" s="206">
        <v>39752</v>
      </c>
      <c r="E1059" s="72">
        <v>8500</v>
      </c>
      <c r="F1059" s="72">
        <v>4500</v>
      </c>
      <c r="G1059" s="72">
        <v>0</v>
      </c>
      <c r="H1059" s="207"/>
      <c r="I1059" s="207"/>
      <c r="J1059" s="208"/>
      <c r="K1059" s="209"/>
      <c r="L1059" s="56"/>
      <c r="M1059" s="56"/>
      <c r="N1059" s="56"/>
      <c r="O1059" s="56"/>
      <c r="P1059" s="56"/>
      <c r="Q1059" s="56"/>
      <c r="R1059" s="56"/>
      <c r="S1059" s="56"/>
      <c r="T1059" s="56"/>
      <c r="U1059" s="56"/>
      <c r="V1059" s="56"/>
      <c r="W1059" s="56"/>
      <c r="X1059" s="56"/>
      <c r="Y1059" s="56"/>
    </row>
    <row r="1060" spans="1:25" s="30" customFormat="1" ht="17.25">
      <c r="A1060" s="207"/>
      <c r="B1060" s="147"/>
      <c r="C1060" s="163"/>
      <c r="D1060" s="207"/>
      <c r="E1060" s="72"/>
      <c r="F1060" s="72"/>
      <c r="G1060" s="72"/>
      <c r="H1060" s="207"/>
      <c r="I1060" s="207"/>
      <c r="J1060" s="208"/>
      <c r="K1060" s="209"/>
      <c r="L1060" s="56"/>
      <c r="M1060" s="56"/>
      <c r="N1060" s="56"/>
      <c r="O1060" s="56"/>
      <c r="P1060" s="56"/>
      <c r="Q1060" s="56"/>
      <c r="R1060" s="56"/>
      <c r="S1060" s="56"/>
      <c r="T1060" s="56"/>
      <c r="U1060" s="56"/>
      <c r="V1060" s="56"/>
      <c r="W1060" s="56"/>
      <c r="X1060" s="56"/>
      <c r="Y1060" s="56"/>
    </row>
    <row r="1061" spans="1:25" s="30" customFormat="1" ht="30" customHeight="1">
      <c r="A1061" s="207"/>
      <c r="B1061" s="147"/>
      <c r="C1061" s="163"/>
      <c r="D1061" s="207"/>
      <c r="E1061" s="72"/>
      <c r="F1061" s="72"/>
      <c r="G1061" s="72"/>
      <c r="H1061" s="207"/>
      <c r="I1061" s="207"/>
      <c r="J1061" s="208"/>
      <c r="K1061" s="209"/>
      <c r="L1061" s="56"/>
      <c r="M1061" s="56"/>
      <c r="N1061" s="56"/>
      <c r="O1061" s="56"/>
      <c r="P1061" s="56"/>
      <c r="Q1061" s="56"/>
      <c r="R1061" s="56"/>
      <c r="S1061" s="56"/>
      <c r="T1061" s="56"/>
      <c r="U1061" s="56"/>
      <c r="V1061" s="56"/>
      <c r="W1061" s="56"/>
      <c r="X1061" s="56"/>
      <c r="Y1061" s="56"/>
    </row>
    <row r="1062" spans="1:25" s="30" customFormat="1" ht="18" customHeight="1">
      <c r="A1062" s="207"/>
      <c r="B1062" s="214" t="s">
        <v>84</v>
      </c>
      <c r="C1062" s="163"/>
      <c r="D1062" s="207"/>
      <c r="E1062" s="72">
        <f>E1041+E1044+E1047+E1050+E1053+E1056+E1059</f>
        <v>40690</v>
      </c>
      <c r="F1062" s="72">
        <f>F1041+F1044+F1047+F1050+F1053+F1056+F1059</f>
        <v>24290</v>
      </c>
      <c r="G1062" s="72">
        <f>G1041+G1044+G1047+G1050+G1053+G1056+G1059</f>
        <v>19790</v>
      </c>
      <c r="H1062" s="207"/>
      <c r="I1062" s="207"/>
      <c r="J1062" s="208"/>
      <c r="K1062" s="207"/>
      <c r="L1062" s="56"/>
      <c r="M1062" s="56"/>
      <c r="N1062" s="56"/>
      <c r="O1062" s="56"/>
      <c r="P1062" s="56"/>
      <c r="Q1062" s="56"/>
      <c r="R1062" s="56"/>
      <c r="S1062" s="56"/>
      <c r="T1062" s="56"/>
      <c r="U1062" s="56"/>
      <c r="V1062" s="56"/>
      <c r="W1062" s="56"/>
      <c r="X1062" s="56"/>
      <c r="Y1062" s="56"/>
    </row>
    <row r="1063" spans="1:25" s="30" customFormat="1" ht="17.25">
      <c r="A1063" s="207"/>
      <c r="B1063" s="214"/>
      <c r="C1063" s="163"/>
      <c r="D1063" s="207"/>
      <c r="E1063" s="72">
        <f>E1042+E1045</f>
        <v>0</v>
      </c>
      <c r="F1063" s="72">
        <v>0</v>
      </c>
      <c r="G1063" s="72">
        <v>0</v>
      </c>
      <c r="H1063" s="207"/>
      <c r="I1063" s="207"/>
      <c r="J1063" s="208"/>
      <c r="K1063" s="207"/>
      <c r="L1063" s="56"/>
      <c r="M1063" s="56"/>
      <c r="N1063" s="56"/>
      <c r="O1063" s="56"/>
      <c r="P1063" s="56"/>
      <c r="Q1063" s="56"/>
      <c r="R1063" s="56"/>
      <c r="S1063" s="56"/>
      <c r="T1063" s="56"/>
      <c r="U1063" s="56"/>
      <c r="V1063" s="56"/>
      <c r="W1063" s="56"/>
      <c r="X1063" s="56"/>
      <c r="Y1063" s="56"/>
    </row>
    <row r="1064" spans="1:25" s="30" customFormat="1" ht="16.5" customHeight="1">
      <c r="A1064" s="207"/>
      <c r="B1064" s="214"/>
      <c r="C1064" s="163"/>
      <c r="D1064" s="207"/>
      <c r="E1064" s="72">
        <f>E1043+E1046</f>
        <v>0</v>
      </c>
      <c r="F1064" s="72">
        <v>0</v>
      </c>
      <c r="G1064" s="72">
        <v>0</v>
      </c>
      <c r="H1064" s="207"/>
      <c r="I1064" s="207"/>
      <c r="J1064" s="208"/>
      <c r="K1064" s="207"/>
      <c r="L1064" s="56"/>
      <c r="M1064" s="56"/>
      <c r="N1064" s="56"/>
      <c r="O1064" s="56"/>
      <c r="P1064" s="56"/>
      <c r="Q1064" s="56"/>
      <c r="R1064" s="56"/>
      <c r="S1064" s="56"/>
      <c r="T1064" s="56"/>
      <c r="U1064" s="56"/>
      <c r="V1064" s="56"/>
      <c r="W1064" s="56"/>
      <c r="X1064" s="56"/>
      <c r="Y1064" s="56"/>
    </row>
    <row r="1065" spans="1:25" s="30" customFormat="1" ht="51.75" customHeight="1">
      <c r="A1065" s="31" t="s">
        <v>647</v>
      </c>
      <c r="B1065" s="62" t="s">
        <v>513</v>
      </c>
      <c r="C1065" s="61"/>
      <c r="D1065" s="61"/>
      <c r="E1065" s="71"/>
      <c r="F1065" s="71"/>
      <c r="G1065" s="71"/>
      <c r="H1065" s="61"/>
      <c r="I1065" s="61"/>
      <c r="J1065" s="117"/>
      <c r="K1065" s="61"/>
      <c r="L1065" s="56"/>
      <c r="M1065" s="56"/>
      <c r="N1065" s="56"/>
      <c r="O1065" s="56"/>
      <c r="P1065" s="56"/>
      <c r="Q1065" s="56"/>
      <c r="R1065" s="56"/>
      <c r="S1065" s="56"/>
      <c r="T1065" s="56"/>
      <c r="U1065" s="56"/>
      <c r="V1065" s="56"/>
      <c r="W1065" s="56"/>
      <c r="X1065" s="56"/>
      <c r="Y1065" s="56"/>
    </row>
    <row r="1066" spans="1:25" s="30" customFormat="1" ht="292.5" customHeight="1">
      <c r="A1066" s="207" t="s">
        <v>459</v>
      </c>
      <c r="B1066" s="147" t="s">
        <v>85</v>
      </c>
      <c r="C1066" s="163" t="s">
        <v>86</v>
      </c>
      <c r="D1066" s="206">
        <v>39338</v>
      </c>
      <c r="E1066" s="72">
        <v>2400</v>
      </c>
      <c r="F1066" s="72">
        <v>1400</v>
      </c>
      <c r="G1066" s="72">
        <v>1400</v>
      </c>
      <c r="H1066" s="207"/>
      <c r="I1066" s="207"/>
      <c r="J1066" s="208"/>
      <c r="K1066" s="209" t="s">
        <v>514</v>
      </c>
      <c r="L1066" s="56"/>
      <c r="M1066" s="56"/>
      <c r="N1066" s="56"/>
      <c r="O1066" s="56"/>
      <c r="P1066" s="56"/>
      <c r="Q1066" s="56"/>
      <c r="R1066" s="56"/>
      <c r="S1066" s="56"/>
      <c r="T1066" s="56"/>
      <c r="U1066" s="56"/>
      <c r="V1066" s="56"/>
      <c r="W1066" s="56"/>
      <c r="X1066" s="56"/>
      <c r="Y1066" s="56"/>
    </row>
    <row r="1067" spans="1:25" s="30" customFormat="1" ht="17.25">
      <c r="A1067" s="207"/>
      <c r="B1067" s="147"/>
      <c r="C1067" s="163"/>
      <c r="D1067" s="207"/>
      <c r="E1067" s="72">
        <v>0</v>
      </c>
      <c r="F1067" s="72">
        <v>0</v>
      </c>
      <c r="G1067" s="72">
        <v>0</v>
      </c>
      <c r="H1067" s="207"/>
      <c r="I1067" s="207"/>
      <c r="J1067" s="208"/>
      <c r="K1067" s="209"/>
      <c r="L1067" s="56"/>
      <c r="M1067" s="56"/>
      <c r="N1067" s="56"/>
      <c r="O1067" s="56"/>
      <c r="P1067" s="56"/>
      <c r="Q1067" s="56"/>
      <c r="R1067" s="56"/>
      <c r="S1067" s="56"/>
      <c r="T1067" s="56"/>
      <c r="U1067" s="56"/>
      <c r="V1067" s="56"/>
      <c r="W1067" s="56"/>
      <c r="X1067" s="56"/>
      <c r="Y1067" s="56"/>
    </row>
    <row r="1068" spans="1:25" s="30" customFormat="1" ht="51" customHeight="1">
      <c r="A1068" s="207"/>
      <c r="B1068" s="147"/>
      <c r="C1068" s="163"/>
      <c r="D1068" s="207"/>
      <c r="E1068" s="72">
        <v>0</v>
      </c>
      <c r="F1068" s="72">
        <v>0</v>
      </c>
      <c r="G1068" s="72">
        <v>0</v>
      </c>
      <c r="H1068" s="207"/>
      <c r="I1068" s="207"/>
      <c r="J1068" s="208"/>
      <c r="K1068" s="209"/>
      <c r="L1068" s="56"/>
      <c r="M1068" s="56"/>
      <c r="N1068" s="56"/>
      <c r="O1068" s="56"/>
      <c r="P1068" s="56"/>
      <c r="Q1068" s="56"/>
      <c r="R1068" s="56"/>
      <c r="S1068" s="56"/>
      <c r="T1068" s="56"/>
      <c r="U1068" s="56"/>
      <c r="V1068" s="56"/>
      <c r="W1068" s="56"/>
      <c r="X1068" s="56"/>
      <c r="Y1068" s="56"/>
    </row>
    <row r="1069" spans="1:25" s="30" customFormat="1" ht="123.75" customHeight="1">
      <c r="A1069" s="207" t="s">
        <v>461</v>
      </c>
      <c r="B1069" s="147" t="s">
        <v>87</v>
      </c>
      <c r="C1069" s="163" t="s">
        <v>88</v>
      </c>
      <c r="D1069" s="206">
        <v>39365</v>
      </c>
      <c r="E1069" s="72">
        <v>3400</v>
      </c>
      <c r="F1069" s="72">
        <v>2400</v>
      </c>
      <c r="G1069" s="72">
        <v>2400</v>
      </c>
      <c r="H1069" s="207"/>
      <c r="I1069" s="207"/>
      <c r="J1069" s="208"/>
      <c r="K1069" s="209" t="s">
        <v>515</v>
      </c>
      <c r="L1069" s="56"/>
      <c r="M1069" s="56"/>
      <c r="N1069" s="56"/>
      <c r="O1069" s="56"/>
      <c r="P1069" s="56"/>
      <c r="Q1069" s="56"/>
      <c r="R1069" s="56"/>
      <c r="S1069" s="56"/>
      <c r="T1069" s="56"/>
      <c r="U1069" s="56"/>
      <c r="V1069" s="56"/>
      <c r="W1069" s="56"/>
      <c r="X1069" s="56"/>
      <c r="Y1069" s="56"/>
    </row>
    <row r="1070" spans="1:25" s="30" customFormat="1" ht="17.25">
      <c r="A1070" s="207"/>
      <c r="B1070" s="147"/>
      <c r="C1070" s="163"/>
      <c r="D1070" s="207"/>
      <c r="E1070" s="72">
        <v>0</v>
      </c>
      <c r="F1070" s="72">
        <v>0</v>
      </c>
      <c r="G1070" s="72">
        <v>0</v>
      </c>
      <c r="H1070" s="207"/>
      <c r="I1070" s="207"/>
      <c r="J1070" s="208"/>
      <c r="K1070" s="209"/>
      <c r="L1070" s="56"/>
      <c r="M1070" s="56"/>
      <c r="N1070" s="56"/>
      <c r="O1070" s="56"/>
      <c r="P1070" s="56"/>
      <c r="Q1070" s="56"/>
      <c r="R1070" s="56"/>
      <c r="S1070" s="56"/>
      <c r="T1070" s="56"/>
      <c r="U1070" s="56"/>
      <c r="V1070" s="56"/>
      <c r="W1070" s="56"/>
      <c r="X1070" s="56"/>
      <c r="Y1070" s="56"/>
    </row>
    <row r="1071" spans="1:25" s="30" customFormat="1" ht="17.25">
      <c r="A1071" s="207"/>
      <c r="B1071" s="147"/>
      <c r="C1071" s="163"/>
      <c r="D1071" s="207"/>
      <c r="E1071" s="72">
        <v>0</v>
      </c>
      <c r="F1071" s="72">
        <v>0</v>
      </c>
      <c r="G1071" s="72">
        <v>0</v>
      </c>
      <c r="H1071" s="207"/>
      <c r="I1071" s="207"/>
      <c r="J1071" s="208"/>
      <c r="K1071" s="209"/>
      <c r="L1071" s="56"/>
      <c r="M1071" s="56"/>
      <c r="N1071" s="56"/>
      <c r="O1071" s="56"/>
      <c r="P1071" s="56"/>
      <c r="Q1071" s="56"/>
      <c r="R1071" s="56"/>
      <c r="S1071" s="56"/>
      <c r="T1071" s="56"/>
      <c r="U1071" s="56"/>
      <c r="V1071" s="56"/>
      <c r="W1071" s="56"/>
      <c r="X1071" s="56"/>
      <c r="Y1071" s="56"/>
    </row>
    <row r="1072" spans="1:25" s="30" customFormat="1" ht="18" customHeight="1">
      <c r="A1072" s="207"/>
      <c r="B1072" s="214" t="s">
        <v>89</v>
      </c>
      <c r="C1072" s="163"/>
      <c r="D1072" s="207"/>
      <c r="E1072" s="72">
        <f>E1066+E1069</f>
        <v>5800</v>
      </c>
      <c r="F1072" s="72">
        <f>F1066+F1069</f>
        <v>3800</v>
      </c>
      <c r="G1072" s="72">
        <f>G1066+G1069</f>
        <v>3800</v>
      </c>
      <c r="H1072" s="207"/>
      <c r="I1072" s="207"/>
      <c r="J1072" s="208"/>
      <c r="K1072" s="207"/>
      <c r="L1072" s="56"/>
      <c r="M1072" s="56"/>
      <c r="N1072" s="56"/>
      <c r="O1072" s="56"/>
      <c r="P1072" s="56"/>
      <c r="Q1072" s="56"/>
      <c r="R1072" s="56"/>
      <c r="S1072" s="56"/>
      <c r="T1072" s="56"/>
      <c r="U1072" s="56"/>
      <c r="V1072" s="56"/>
      <c r="W1072" s="56"/>
      <c r="X1072" s="56"/>
      <c r="Y1072" s="56"/>
    </row>
    <row r="1073" spans="1:25" s="30" customFormat="1" ht="17.25">
      <c r="A1073" s="207"/>
      <c r="B1073" s="184"/>
      <c r="C1073" s="163"/>
      <c r="D1073" s="207"/>
      <c r="E1073" s="72">
        <f aca="true" t="shared" si="5" ref="E1073:G1074">E1067+E1070</f>
        <v>0</v>
      </c>
      <c r="F1073" s="72">
        <f t="shared" si="5"/>
        <v>0</v>
      </c>
      <c r="G1073" s="72">
        <f t="shared" si="5"/>
        <v>0</v>
      </c>
      <c r="H1073" s="207"/>
      <c r="I1073" s="207"/>
      <c r="J1073" s="208"/>
      <c r="K1073" s="207"/>
      <c r="L1073" s="56"/>
      <c r="M1073" s="56"/>
      <c r="N1073" s="56"/>
      <c r="O1073" s="56"/>
      <c r="P1073" s="56"/>
      <c r="Q1073" s="56"/>
      <c r="R1073" s="56"/>
      <c r="S1073" s="56"/>
      <c r="T1073" s="56"/>
      <c r="U1073" s="56"/>
      <c r="V1073" s="56"/>
      <c r="W1073" s="56"/>
      <c r="X1073" s="56"/>
      <c r="Y1073" s="56"/>
    </row>
    <row r="1074" spans="1:25" s="30" customFormat="1" ht="17.25">
      <c r="A1074" s="207"/>
      <c r="B1074" s="184"/>
      <c r="C1074" s="163"/>
      <c r="D1074" s="207"/>
      <c r="E1074" s="72">
        <f t="shared" si="5"/>
        <v>0</v>
      </c>
      <c r="F1074" s="72">
        <f t="shared" si="5"/>
        <v>0</v>
      </c>
      <c r="G1074" s="72">
        <f t="shared" si="5"/>
        <v>0</v>
      </c>
      <c r="H1074" s="207"/>
      <c r="I1074" s="207"/>
      <c r="J1074" s="208"/>
      <c r="K1074" s="207"/>
      <c r="L1074" s="56"/>
      <c r="M1074" s="56"/>
      <c r="N1074" s="56"/>
      <c r="O1074" s="56"/>
      <c r="P1074" s="56"/>
      <c r="Q1074" s="56"/>
      <c r="R1074" s="56"/>
      <c r="S1074" s="56"/>
      <c r="T1074" s="56"/>
      <c r="U1074" s="56"/>
      <c r="V1074" s="56"/>
      <c r="W1074" s="56"/>
      <c r="X1074" s="56"/>
      <c r="Y1074" s="56"/>
    </row>
    <row r="1075" spans="1:25" s="30" customFormat="1" ht="138.75" customHeight="1">
      <c r="A1075" s="31" t="s">
        <v>648</v>
      </c>
      <c r="B1075" s="62" t="s">
        <v>5</v>
      </c>
      <c r="C1075" s="61"/>
      <c r="D1075" s="61"/>
      <c r="E1075" s="71"/>
      <c r="F1075" s="71"/>
      <c r="G1075" s="71"/>
      <c r="H1075" s="61"/>
      <c r="I1075" s="61"/>
      <c r="J1075" s="117"/>
      <c r="K1075" s="61"/>
      <c r="L1075" s="56"/>
      <c r="M1075" s="56"/>
      <c r="N1075" s="56"/>
      <c r="O1075" s="56"/>
      <c r="P1075" s="56"/>
      <c r="Q1075" s="56"/>
      <c r="R1075" s="56"/>
      <c r="S1075" s="56"/>
      <c r="T1075" s="56"/>
      <c r="U1075" s="56"/>
      <c r="V1075" s="56"/>
      <c r="W1075" s="56"/>
      <c r="X1075" s="56"/>
      <c r="Y1075" s="56"/>
    </row>
    <row r="1076" spans="1:25" s="30" customFormat="1" ht="261" customHeight="1">
      <c r="A1076" s="207" t="s">
        <v>90</v>
      </c>
      <c r="B1076" s="147" t="s">
        <v>91</v>
      </c>
      <c r="C1076" s="163" t="s">
        <v>92</v>
      </c>
      <c r="D1076" s="206">
        <v>39379</v>
      </c>
      <c r="E1076" s="72">
        <v>20000</v>
      </c>
      <c r="F1076" s="72">
        <v>10000</v>
      </c>
      <c r="G1076" s="72">
        <f>7500+2500</f>
        <v>10000</v>
      </c>
      <c r="H1076" s="207"/>
      <c r="I1076" s="207"/>
      <c r="J1076" s="208"/>
      <c r="K1076" s="209" t="s">
        <v>139</v>
      </c>
      <c r="L1076" s="56"/>
      <c r="M1076" s="56"/>
      <c r="N1076" s="56"/>
      <c r="O1076" s="56"/>
      <c r="P1076" s="56"/>
      <c r="Q1076" s="56"/>
      <c r="R1076" s="56"/>
      <c r="S1076" s="56"/>
      <c r="T1076" s="56"/>
      <c r="U1076" s="56"/>
      <c r="V1076" s="56"/>
      <c r="W1076" s="56"/>
      <c r="X1076" s="56"/>
      <c r="Y1076" s="56"/>
    </row>
    <row r="1077" spans="1:25" s="30" customFormat="1" ht="17.25">
      <c r="A1077" s="207"/>
      <c r="B1077" s="147"/>
      <c r="C1077" s="163"/>
      <c r="D1077" s="207"/>
      <c r="E1077" s="72">
        <v>0</v>
      </c>
      <c r="F1077" s="72">
        <v>0</v>
      </c>
      <c r="G1077" s="72">
        <v>0</v>
      </c>
      <c r="H1077" s="207"/>
      <c r="I1077" s="207"/>
      <c r="J1077" s="208"/>
      <c r="K1077" s="209"/>
      <c r="L1077" s="56"/>
      <c r="M1077" s="56"/>
      <c r="N1077" s="56"/>
      <c r="O1077" s="56"/>
      <c r="P1077" s="56"/>
      <c r="Q1077" s="56"/>
      <c r="R1077" s="56"/>
      <c r="S1077" s="56"/>
      <c r="T1077" s="56"/>
      <c r="U1077" s="56"/>
      <c r="V1077" s="56"/>
      <c r="W1077" s="56"/>
      <c r="X1077" s="56"/>
      <c r="Y1077" s="56"/>
    </row>
    <row r="1078" spans="1:25" s="30" customFormat="1" ht="39" customHeight="1">
      <c r="A1078" s="207"/>
      <c r="B1078" s="147"/>
      <c r="C1078" s="163"/>
      <c r="D1078" s="207"/>
      <c r="E1078" s="72">
        <v>0</v>
      </c>
      <c r="F1078" s="72">
        <v>0</v>
      </c>
      <c r="G1078" s="72">
        <v>0</v>
      </c>
      <c r="H1078" s="207"/>
      <c r="I1078" s="207"/>
      <c r="J1078" s="208"/>
      <c r="K1078" s="209"/>
      <c r="L1078" s="56"/>
      <c r="M1078" s="56"/>
      <c r="N1078" s="56"/>
      <c r="O1078" s="56"/>
      <c r="P1078" s="56"/>
      <c r="Q1078" s="56"/>
      <c r="R1078" s="56"/>
      <c r="S1078" s="56"/>
      <c r="T1078" s="56"/>
      <c r="U1078" s="56"/>
      <c r="V1078" s="56"/>
      <c r="W1078" s="56"/>
      <c r="X1078" s="56"/>
      <c r="Y1078" s="56"/>
    </row>
    <row r="1079" spans="1:25" s="30" customFormat="1" ht="97.5" customHeight="1">
      <c r="A1079" s="207" t="s">
        <v>93</v>
      </c>
      <c r="B1079" s="147" t="s">
        <v>94</v>
      </c>
      <c r="C1079" s="163" t="s">
        <v>95</v>
      </c>
      <c r="D1079" s="206">
        <v>39379</v>
      </c>
      <c r="E1079" s="72">
        <v>7000</v>
      </c>
      <c r="F1079" s="72">
        <v>3500</v>
      </c>
      <c r="G1079" s="72">
        <v>3500</v>
      </c>
      <c r="H1079" s="207"/>
      <c r="I1079" s="207"/>
      <c r="J1079" s="208"/>
      <c r="K1079" s="209" t="s">
        <v>140</v>
      </c>
      <c r="L1079" s="56"/>
      <c r="M1079" s="56"/>
      <c r="N1079" s="56"/>
      <c r="O1079" s="56"/>
      <c r="P1079" s="56"/>
      <c r="Q1079" s="56"/>
      <c r="R1079" s="56"/>
      <c r="S1079" s="56"/>
      <c r="T1079" s="56"/>
      <c r="U1079" s="56"/>
      <c r="V1079" s="56"/>
      <c r="W1079" s="56"/>
      <c r="X1079" s="56"/>
      <c r="Y1079" s="56"/>
    </row>
    <row r="1080" spans="1:25" s="30" customFormat="1" ht="22.5" customHeight="1">
      <c r="A1080" s="207"/>
      <c r="B1080" s="147"/>
      <c r="C1080" s="163"/>
      <c r="D1080" s="207"/>
      <c r="E1080" s="72">
        <v>0</v>
      </c>
      <c r="F1080" s="72">
        <v>0</v>
      </c>
      <c r="G1080" s="72">
        <v>0</v>
      </c>
      <c r="H1080" s="207"/>
      <c r="I1080" s="207"/>
      <c r="J1080" s="208"/>
      <c r="K1080" s="209"/>
      <c r="L1080" s="56"/>
      <c r="M1080" s="56"/>
      <c r="N1080" s="56"/>
      <c r="O1080" s="56"/>
      <c r="P1080" s="56"/>
      <c r="Q1080" s="56"/>
      <c r="R1080" s="56"/>
      <c r="S1080" s="56"/>
      <c r="T1080" s="56"/>
      <c r="U1080" s="56"/>
      <c r="V1080" s="56"/>
      <c r="W1080" s="56"/>
      <c r="X1080" s="56"/>
      <c r="Y1080" s="56"/>
    </row>
    <row r="1081" spans="1:25" s="30" customFormat="1" ht="33.75" customHeight="1">
      <c r="A1081" s="207"/>
      <c r="B1081" s="147"/>
      <c r="C1081" s="163"/>
      <c r="D1081" s="207"/>
      <c r="E1081" s="72">
        <v>0</v>
      </c>
      <c r="F1081" s="72">
        <v>0</v>
      </c>
      <c r="G1081" s="72">
        <v>0</v>
      </c>
      <c r="H1081" s="207"/>
      <c r="I1081" s="207"/>
      <c r="J1081" s="208"/>
      <c r="K1081" s="209"/>
      <c r="L1081" s="56"/>
      <c r="M1081" s="56"/>
      <c r="N1081" s="56"/>
      <c r="O1081" s="56"/>
      <c r="P1081" s="56"/>
      <c r="Q1081" s="56"/>
      <c r="R1081" s="56"/>
      <c r="S1081" s="56"/>
      <c r="T1081" s="56"/>
      <c r="U1081" s="56"/>
      <c r="V1081" s="56"/>
      <c r="W1081" s="56"/>
      <c r="X1081" s="56"/>
      <c r="Y1081" s="56"/>
    </row>
    <row r="1082" spans="1:25" s="30" customFormat="1" ht="18" customHeight="1">
      <c r="A1082" s="207"/>
      <c r="B1082" s="214" t="s">
        <v>96</v>
      </c>
      <c r="C1082" s="163"/>
      <c r="D1082" s="207"/>
      <c r="E1082" s="72">
        <f>E1076+E1079</f>
        <v>27000</v>
      </c>
      <c r="F1082" s="72">
        <f>F1076+F1079</f>
        <v>13500</v>
      </c>
      <c r="G1082" s="72">
        <f>G1076+G1079</f>
        <v>13500</v>
      </c>
      <c r="H1082" s="207"/>
      <c r="I1082" s="207"/>
      <c r="J1082" s="208"/>
      <c r="K1082" s="207"/>
      <c r="L1082" s="56"/>
      <c r="M1082" s="56"/>
      <c r="N1082" s="56"/>
      <c r="O1082" s="56"/>
      <c r="P1082" s="56"/>
      <c r="Q1082" s="56"/>
      <c r="R1082" s="56"/>
      <c r="S1082" s="56"/>
      <c r="T1082" s="56"/>
      <c r="U1082" s="56"/>
      <c r="V1082" s="56"/>
      <c r="W1082" s="56"/>
      <c r="X1082" s="56"/>
      <c r="Y1082" s="56"/>
    </row>
    <row r="1083" spans="1:25" s="30" customFormat="1" ht="17.25">
      <c r="A1083" s="207"/>
      <c r="B1083" s="184"/>
      <c r="C1083" s="163"/>
      <c r="D1083" s="207"/>
      <c r="E1083" s="72">
        <f aca="true" t="shared" si="6" ref="E1083:G1084">E1077+E1080</f>
        <v>0</v>
      </c>
      <c r="F1083" s="72">
        <f t="shared" si="6"/>
        <v>0</v>
      </c>
      <c r="G1083" s="72">
        <f t="shared" si="6"/>
        <v>0</v>
      </c>
      <c r="H1083" s="207"/>
      <c r="I1083" s="207"/>
      <c r="J1083" s="208"/>
      <c r="K1083" s="207"/>
      <c r="L1083" s="56"/>
      <c r="M1083" s="56"/>
      <c r="N1083" s="56"/>
      <c r="O1083" s="56"/>
      <c r="P1083" s="56"/>
      <c r="Q1083" s="56"/>
      <c r="R1083" s="56"/>
      <c r="S1083" s="56"/>
      <c r="T1083" s="56"/>
      <c r="U1083" s="56"/>
      <c r="V1083" s="56"/>
      <c r="W1083" s="56"/>
      <c r="X1083" s="56"/>
      <c r="Y1083" s="56"/>
    </row>
    <row r="1084" spans="1:25" s="30" customFormat="1" ht="17.25">
      <c r="A1084" s="207"/>
      <c r="B1084" s="184"/>
      <c r="C1084" s="163"/>
      <c r="D1084" s="207"/>
      <c r="E1084" s="72">
        <f t="shared" si="6"/>
        <v>0</v>
      </c>
      <c r="F1084" s="72">
        <f t="shared" si="6"/>
        <v>0</v>
      </c>
      <c r="G1084" s="72">
        <f t="shared" si="6"/>
        <v>0</v>
      </c>
      <c r="H1084" s="207"/>
      <c r="I1084" s="207"/>
      <c r="J1084" s="208"/>
      <c r="K1084" s="207"/>
      <c r="L1084" s="56"/>
      <c r="M1084" s="56"/>
      <c r="N1084" s="56"/>
      <c r="O1084" s="56"/>
      <c r="P1084" s="56"/>
      <c r="Q1084" s="56"/>
      <c r="R1084" s="56"/>
      <c r="S1084" s="56"/>
      <c r="T1084" s="56"/>
      <c r="U1084" s="56"/>
      <c r="V1084" s="56"/>
      <c r="W1084" s="56"/>
      <c r="X1084" s="56"/>
      <c r="Y1084" s="56"/>
    </row>
    <row r="1085" spans="1:11" s="30" customFormat="1" ht="66.75" customHeight="1">
      <c r="A1085" s="31" t="s">
        <v>649</v>
      </c>
      <c r="B1085" s="62" t="s">
        <v>153</v>
      </c>
      <c r="C1085" s="61"/>
      <c r="D1085" s="61"/>
      <c r="E1085" s="71"/>
      <c r="F1085" s="71"/>
      <c r="G1085" s="71"/>
      <c r="H1085" s="61"/>
      <c r="I1085" s="61"/>
      <c r="J1085" s="117"/>
      <c r="K1085" s="61"/>
    </row>
    <row r="1086" spans="1:25" s="30" customFormat="1" ht="83.25" customHeight="1">
      <c r="A1086" s="207" t="s">
        <v>97</v>
      </c>
      <c r="B1086" s="147" t="s">
        <v>98</v>
      </c>
      <c r="C1086" s="163" t="s">
        <v>99</v>
      </c>
      <c r="D1086" s="206">
        <v>39359</v>
      </c>
      <c r="E1086" s="72">
        <v>1400</v>
      </c>
      <c r="F1086" s="72">
        <v>400</v>
      </c>
      <c r="G1086" s="72">
        <v>400</v>
      </c>
      <c r="H1086" s="207"/>
      <c r="I1086" s="207"/>
      <c r="J1086" s="208"/>
      <c r="K1086" s="209" t="s">
        <v>511</v>
      </c>
      <c r="L1086" s="56"/>
      <c r="M1086" s="56"/>
      <c r="N1086" s="56"/>
      <c r="O1086" s="56"/>
      <c r="P1086" s="56"/>
      <c r="Q1086" s="56"/>
      <c r="R1086" s="56"/>
      <c r="S1086" s="56"/>
      <c r="T1086" s="56"/>
      <c r="U1086" s="56"/>
      <c r="V1086" s="56"/>
      <c r="W1086" s="56"/>
      <c r="X1086" s="56"/>
      <c r="Y1086" s="56"/>
    </row>
    <row r="1087" spans="1:25" s="30" customFormat="1" ht="17.25">
      <c r="A1087" s="207"/>
      <c r="B1087" s="147"/>
      <c r="C1087" s="163"/>
      <c r="D1087" s="207"/>
      <c r="E1087" s="72">
        <v>0</v>
      </c>
      <c r="F1087" s="72">
        <v>0</v>
      </c>
      <c r="G1087" s="72">
        <v>0</v>
      </c>
      <c r="H1087" s="207"/>
      <c r="I1087" s="207"/>
      <c r="J1087" s="208"/>
      <c r="K1087" s="209"/>
      <c r="L1087" s="56"/>
      <c r="M1087" s="56"/>
      <c r="N1087" s="56"/>
      <c r="O1087" s="56"/>
      <c r="P1087" s="56"/>
      <c r="Q1087" s="56"/>
      <c r="R1087" s="56"/>
      <c r="S1087" s="56"/>
      <c r="T1087" s="56"/>
      <c r="U1087" s="56"/>
      <c r="V1087" s="56"/>
      <c r="W1087" s="56"/>
      <c r="X1087" s="56"/>
      <c r="Y1087" s="56"/>
    </row>
    <row r="1088" spans="1:25" s="30" customFormat="1" ht="39.75" customHeight="1">
      <c r="A1088" s="207"/>
      <c r="B1088" s="147"/>
      <c r="C1088" s="163"/>
      <c r="D1088" s="207"/>
      <c r="E1088" s="72">
        <v>0</v>
      </c>
      <c r="F1088" s="72">
        <v>0</v>
      </c>
      <c r="G1088" s="72">
        <v>0</v>
      </c>
      <c r="H1088" s="207"/>
      <c r="I1088" s="207"/>
      <c r="J1088" s="208"/>
      <c r="K1088" s="209"/>
      <c r="L1088" s="56"/>
      <c r="M1088" s="56"/>
      <c r="N1088" s="56"/>
      <c r="O1088" s="56"/>
      <c r="P1088" s="56"/>
      <c r="Q1088" s="56"/>
      <c r="R1088" s="56"/>
      <c r="S1088" s="56"/>
      <c r="T1088" s="56"/>
      <c r="U1088" s="56"/>
      <c r="V1088" s="56"/>
      <c r="W1088" s="56"/>
      <c r="X1088" s="56"/>
      <c r="Y1088" s="56"/>
    </row>
    <row r="1089" spans="1:25" s="30" customFormat="1" ht="148.5" customHeight="1">
      <c r="A1089" s="207" t="s">
        <v>100</v>
      </c>
      <c r="B1089" s="147" t="s">
        <v>101</v>
      </c>
      <c r="C1089" s="163" t="s">
        <v>102</v>
      </c>
      <c r="D1089" s="206">
        <v>39379</v>
      </c>
      <c r="E1089" s="72">
        <v>3000</v>
      </c>
      <c r="F1089" s="72">
        <v>1500</v>
      </c>
      <c r="G1089" s="72">
        <v>1500</v>
      </c>
      <c r="H1089" s="207"/>
      <c r="I1089" s="207"/>
      <c r="J1089" s="208"/>
      <c r="K1089" s="209" t="s">
        <v>512</v>
      </c>
      <c r="L1089" s="56"/>
      <c r="M1089" s="56"/>
      <c r="N1089" s="56"/>
      <c r="O1089" s="56"/>
      <c r="P1089" s="56"/>
      <c r="Q1089" s="56"/>
      <c r="R1089" s="56"/>
      <c r="S1089" s="56"/>
      <c r="T1089" s="56"/>
      <c r="U1089" s="56"/>
      <c r="V1089" s="56"/>
      <c r="W1089" s="56"/>
      <c r="X1089" s="56"/>
      <c r="Y1089" s="56"/>
    </row>
    <row r="1090" spans="1:25" s="30" customFormat="1" ht="17.25">
      <c r="A1090" s="207"/>
      <c r="B1090" s="147"/>
      <c r="C1090" s="163"/>
      <c r="D1090" s="207"/>
      <c r="E1090" s="72">
        <v>0</v>
      </c>
      <c r="F1090" s="72">
        <v>0</v>
      </c>
      <c r="G1090" s="72">
        <v>0</v>
      </c>
      <c r="H1090" s="207"/>
      <c r="I1090" s="207"/>
      <c r="J1090" s="208"/>
      <c r="K1090" s="209"/>
      <c r="L1090" s="56"/>
      <c r="M1090" s="56"/>
      <c r="N1090" s="56"/>
      <c r="O1090" s="56"/>
      <c r="P1090" s="56"/>
      <c r="Q1090" s="56"/>
      <c r="R1090" s="56"/>
      <c r="S1090" s="56"/>
      <c r="T1090" s="56"/>
      <c r="U1090" s="56"/>
      <c r="V1090" s="56"/>
      <c r="W1090" s="56"/>
      <c r="X1090" s="56"/>
      <c r="Y1090" s="56"/>
    </row>
    <row r="1091" spans="1:25" s="30" customFormat="1" ht="35.25" customHeight="1">
      <c r="A1091" s="207"/>
      <c r="B1091" s="147"/>
      <c r="C1091" s="163"/>
      <c r="D1091" s="207"/>
      <c r="E1091" s="72">
        <v>0</v>
      </c>
      <c r="F1091" s="72">
        <v>0</v>
      </c>
      <c r="G1091" s="72">
        <v>0</v>
      </c>
      <c r="H1091" s="207"/>
      <c r="I1091" s="207"/>
      <c r="J1091" s="208"/>
      <c r="K1091" s="209"/>
      <c r="L1091" s="56"/>
      <c r="M1091" s="56"/>
      <c r="N1091" s="56"/>
      <c r="O1091" s="56"/>
      <c r="P1091" s="56"/>
      <c r="Q1091" s="56"/>
      <c r="R1091" s="56"/>
      <c r="S1091" s="56"/>
      <c r="T1091" s="56"/>
      <c r="U1091" s="56"/>
      <c r="V1091" s="56"/>
      <c r="W1091" s="56"/>
      <c r="X1091" s="56"/>
      <c r="Y1091" s="56"/>
    </row>
    <row r="1092" spans="1:25" s="30" customFormat="1" ht="84.75" customHeight="1">
      <c r="A1092" s="207" t="s">
        <v>103</v>
      </c>
      <c r="B1092" s="147" t="s">
        <v>104</v>
      </c>
      <c r="C1092" s="163" t="s">
        <v>79</v>
      </c>
      <c r="D1092" s="206">
        <v>39738</v>
      </c>
      <c r="E1092" s="72">
        <v>3000</v>
      </c>
      <c r="F1092" s="72">
        <v>3000</v>
      </c>
      <c r="G1092" s="72">
        <v>3000</v>
      </c>
      <c r="H1092" s="207"/>
      <c r="I1092" s="207"/>
      <c r="J1092" s="208"/>
      <c r="K1092" s="209" t="s">
        <v>105</v>
      </c>
      <c r="L1092" s="56"/>
      <c r="M1092" s="56"/>
      <c r="N1092" s="56"/>
      <c r="O1092" s="56"/>
      <c r="P1092" s="56"/>
      <c r="Q1092" s="56"/>
      <c r="R1092" s="56"/>
      <c r="S1092" s="56"/>
      <c r="T1092" s="56"/>
      <c r="U1092" s="56"/>
      <c r="V1092" s="56"/>
      <c r="W1092" s="56"/>
      <c r="X1092" s="56"/>
      <c r="Y1092" s="56"/>
    </row>
    <row r="1093" spans="1:25" s="30" customFormat="1" ht="17.25">
      <c r="A1093" s="207"/>
      <c r="B1093" s="147"/>
      <c r="C1093" s="163"/>
      <c r="D1093" s="207"/>
      <c r="E1093" s="72"/>
      <c r="F1093" s="72"/>
      <c r="G1093" s="72"/>
      <c r="H1093" s="207"/>
      <c r="I1093" s="207"/>
      <c r="J1093" s="208"/>
      <c r="K1093" s="209"/>
      <c r="L1093" s="56"/>
      <c r="M1093" s="56"/>
      <c r="N1093" s="56"/>
      <c r="O1093" s="56"/>
      <c r="P1093" s="56"/>
      <c r="Q1093" s="56"/>
      <c r="R1093" s="56"/>
      <c r="S1093" s="56"/>
      <c r="T1093" s="56"/>
      <c r="U1093" s="56"/>
      <c r="V1093" s="56"/>
      <c r="W1093" s="56"/>
      <c r="X1093" s="56"/>
      <c r="Y1093" s="56"/>
    </row>
    <row r="1094" spans="1:25" s="30" customFormat="1" ht="17.25">
      <c r="A1094" s="207"/>
      <c r="B1094" s="147"/>
      <c r="C1094" s="163"/>
      <c r="D1094" s="207"/>
      <c r="E1094" s="72"/>
      <c r="F1094" s="72"/>
      <c r="G1094" s="72"/>
      <c r="H1094" s="207"/>
      <c r="I1094" s="207"/>
      <c r="J1094" s="208"/>
      <c r="K1094" s="209"/>
      <c r="L1094" s="56"/>
      <c r="M1094" s="56"/>
      <c r="N1094" s="56"/>
      <c r="O1094" s="56"/>
      <c r="P1094" s="56"/>
      <c r="Q1094" s="56"/>
      <c r="R1094" s="56"/>
      <c r="S1094" s="56"/>
      <c r="T1094" s="56"/>
      <c r="U1094" s="56"/>
      <c r="V1094" s="56"/>
      <c r="W1094" s="56"/>
      <c r="X1094" s="56"/>
      <c r="Y1094" s="56"/>
    </row>
    <row r="1095" spans="1:25" s="30" customFormat="1" ht="209.25" customHeight="1">
      <c r="A1095" s="207" t="s">
        <v>106</v>
      </c>
      <c r="B1095" s="147" t="s">
        <v>107</v>
      </c>
      <c r="C1095" s="163" t="s">
        <v>108</v>
      </c>
      <c r="D1095" s="206">
        <v>39738</v>
      </c>
      <c r="E1095" s="72">
        <v>6950</v>
      </c>
      <c r="F1095" s="72">
        <v>3475</v>
      </c>
      <c r="G1095" s="72">
        <v>3475</v>
      </c>
      <c r="H1095" s="207"/>
      <c r="I1095" s="207"/>
      <c r="J1095" s="208"/>
      <c r="K1095" s="209" t="s">
        <v>109</v>
      </c>
      <c r="L1095" s="56"/>
      <c r="M1095" s="56"/>
      <c r="N1095" s="56"/>
      <c r="O1095" s="56"/>
      <c r="P1095" s="56"/>
      <c r="Q1095" s="56"/>
      <c r="R1095" s="56"/>
      <c r="S1095" s="56"/>
      <c r="T1095" s="56"/>
      <c r="U1095" s="56"/>
      <c r="V1095" s="56"/>
      <c r="W1095" s="56"/>
      <c r="X1095" s="56"/>
      <c r="Y1095" s="56"/>
    </row>
    <row r="1096" spans="1:25" s="30" customFormat="1" ht="17.25">
      <c r="A1096" s="207"/>
      <c r="B1096" s="147"/>
      <c r="C1096" s="163"/>
      <c r="D1096" s="207"/>
      <c r="E1096" s="72"/>
      <c r="F1096" s="72"/>
      <c r="G1096" s="72"/>
      <c r="H1096" s="207"/>
      <c r="I1096" s="207"/>
      <c r="J1096" s="208"/>
      <c r="K1096" s="209"/>
      <c r="L1096" s="56"/>
      <c r="M1096" s="56"/>
      <c r="N1096" s="56"/>
      <c r="O1096" s="56"/>
      <c r="P1096" s="56"/>
      <c r="Q1096" s="56"/>
      <c r="R1096" s="56"/>
      <c r="S1096" s="56"/>
      <c r="T1096" s="56"/>
      <c r="U1096" s="56"/>
      <c r="V1096" s="56"/>
      <c r="W1096" s="56"/>
      <c r="X1096" s="56"/>
      <c r="Y1096" s="56"/>
    </row>
    <row r="1097" spans="1:25" s="30" customFormat="1" ht="36" customHeight="1">
      <c r="A1097" s="207"/>
      <c r="B1097" s="147"/>
      <c r="C1097" s="163"/>
      <c r="D1097" s="207"/>
      <c r="E1097" s="72"/>
      <c r="F1097" s="72"/>
      <c r="G1097" s="72"/>
      <c r="H1097" s="207"/>
      <c r="I1097" s="207"/>
      <c r="J1097" s="208"/>
      <c r="K1097" s="209"/>
      <c r="L1097" s="56"/>
      <c r="M1097" s="56"/>
      <c r="N1097" s="56"/>
      <c r="O1097" s="56"/>
      <c r="P1097" s="56"/>
      <c r="Q1097" s="56"/>
      <c r="R1097" s="56"/>
      <c r="S1097" s="56"/>
      <c r="T1097" s="56"/>
      <c r="U1097" s="56"/>
      <c r="V1097" s="56"/>
      <c r="W1097" s="56"/>
      <c r="X1097" s="56"/>
      <c r="Y1097" s="56"/>
    </row>
    <row r="1098" spans="1:25" s="30" customFormat="1" ht="119.25" customHeight="1">
      <c r="A1098" s="207" t="s">
        <v>110</v>
      </c>
      <c r="B1098" s="147" t="s">
        <v>111</v>
      </c>
      <c r="C1098" s="163" t="s">
        <v>112</v>
      </c>
      <c r="D1098" s="206">
        <v>39738</v>
      </c>
      <c r="E1098" s="72">
        <v>7950</v>
      </c>
      <c r="F1098" s="72">
        <v>3975</v>
      </c>
      <c r="G1098" s="72">
        <v>3975</v>
      </c>
      <c r="H1098" s="207"/>
      <c r="I1098" s="207"/>
      <c r="J1098" s="208"/>
      <c r="K1098" s="209" t="s">
        <v>113</v>
      </c>
      <c r="L1098" s="56"/>
      <c r="M1098" s="56"/>
      <c r="N1098" s="56"/>
      <c r="O1098" s="56"/>
      <c r="P1098" s="56"/>
      <c r="Q1098" s="56"/>
      <c r="R1098" s="56"/>
      <c r="S1098" s="56"/>
      <c r="T1098" s="56"/>
      <c r="U1098" s="56"/>
      <c r="V1098" s="56"/>
      <c r="W1098" s="56"/>
      <c r="X1098" s="56"/>
      <c r="Y1098" s="56"/>
    </row>
    <row r="1099" spans="1:25" s="30" customFormat="1" ht="17.25">
      <c r="A1099" s="207"/>
      <c r="B1099" s="147"/>
      <c r="C1099" s="163"/>
      <c r="D1099" s="207"/>
      <c r="E1099" s="72"/>
      <c r="F1099" s="72"/>
      <c r="G1099" s="72"/>
      <c r="H1099" s="207"/>
      <c r="I1099" s="207"/>
      <c r="J1099" s="208"/>
      <c r="K1099" s="209"/>
      <c r="L1099" s="56"/>
      <c r="M1099" s="56"/>
      <c r="N1099" s="56"/>
      <c r="O1099" s="56"/>
      <c r="P1099" s="56"/>
      <c r="Q1099" s="56"/>
      <c r="R1099" s="56"/>
      <c r="S1099" s="56"/>
      <c r="T1099" s="56"/>
      <c r="U1099" s="56"/>
      <c r="V1099" s="56"/>
      <c r="W1099" s="56"/>
      <c r="X1099" s="56"/>
      <c r="Y1099" s="56"/>
    </row>
    <row r="1100" spans="1:25" s="30" customFormat="1" ht="30.75" customHeight="1">
      <c r="A1100" s="207"/>
      <c r="B1100" s="147"/>
      <c r="C1100" s="163"/>
      <c r="D1100" s="207"/>
      <c r="E1100" s="72"/>
      <c r="F1100" s="72"/>
      <c r="G1100" s="72"/>
      <c r="H1100" s="207"/>
      <c r="I1100" s="207"/>
      <c r="J1100" s="208"/>
      <c r="K1100" s="209"/>
      <c r="L1100" s="56"/>
      <c r="M1100" s="56"/>
      <c r="N1100" s="56"/>
      <c r="O1100" s="56"/>
      <c r="P1100" s="56"/>
      <c r="Q1100" s="56"/>
      <c r="R1100" s="56"/>
      <c r="S1100" s="56"/>
      <c r="T1100" s="56"/>
      <c r="U1100" s="56"/>
      <c r="V1100" s="56"/>
      <c r="W1100" s="56"/>
      <c r="X1100" s="56"/>
      <c r="Y1100" s="56"/>
    </row>
    <row r="1101" spans="1:25" s="30" customFormat="1" ht="18" customHeight="1">
      <c r="A1101" s="207"/>
      <c r="B1101" s="214" t="s">
        <v>114</v>
      </c>
      <c r="C1101" s="163"/>
      <c r="D1101" s="207"/>
      <c r="E1101" s="72">
        <f>E1086+E1089+E1092+E1095+E1098</f>
        <v>22300</v>
      </c>
      <c r="F1101" s="72">
        <f>F1086+F1089+F1092+F1095+F1098</f>
        <v>12350</v>
      </c>
      <c r="G1101" s="72">
        <f>G1086+G1089+G1092+G1095+G1098</f>
        <v>12350</v>
      </c>
      <c r="H1101" s="207"/>
      <c r="I1101" s="207"/>
      <c r="J1101" s="208"/>
      <c r="K1101" s="207"/>
      <c r="L1101" s="56"/>
      <c r="M1101" s="56"/>
      <c r="N1101" s="56"/>
      <c r="O1101" s="56"/>
      <c r="P1101" s="56"/>
      <c r="Q1101" s="56"/>
      <c r="R1101" s="56"/>
      <c r="S1101" s="56"/>
      <c r="T1101" s="56"/>
      <c r="U1101" s="56"/>
      <c r="V1101" s="56"/>
      <c r="W1101" s="56"/>
      <c r="X1101" s="56"/>
      <c r="Y1101" s="56"/>
    </row>
    <row r="1102" spans="1:25" s="30" customFormat="1" ht="17.25">
      <c r="A1102" s="207"/>
      <c r="B1102" s="184"/>
      <c r="C1102" s="163"/>
      <c r="D1102" s="207"/>
      <c r="E1102" s="72">
        <f aca="true" t="shared" si="7" ref="E1102:G1103">E1087+E1090</f>
        <v>0</v>
      </c>
      <c r="F1102" s="72">
        <f t="shared" si="7"/>
        <v>0</v>
      </c>
      <c r="G1102" s="72">
        <f t="shared" si="7"/>
        <v>0</v>
      </c>
      <c r="H1102" s="207"/>
      <c r="I1102" s="207"/>
      <c r="J1102" s="208"/>
      <c r="K1102" s="207"/>
      <c r="L1102" s="56"/>
      <c r="M1102" s="56"/>
      <c r="N1102" s="56"/>
      <c r="O1102" s="56"/>
      <c r="P1102" s="56"/>
      <c r="Q1102" s="56"/>
      <c r="R1102" s="56"/>
      <c r="S1102" s="56"/>
      <c r="T1102" s="56"/>
      <c r="U1102" s="56"/>
      <c r="V1102" s="56"/>
      <c r="W1102" s="56"/>
      <c r="X1102" s="56"/>
      <c r="Y1102" s="56"/>
    </row>
    <row r="1103" spans="1:25" s="30" customFormat="1" ht="17.25">
      <c r="A1103" s="207"/>
      <c r="B1103" s="184"/>
      <c r="C1103" s="163"/>
      <c r="D1103" s="207"/>
      <c r="E1103" s="72">
        <f t="shared" si="7"/>
        <v>0</v>
      </c>
      <c r="F1103" s="72">
        <f t="shared" si="7"/>
        <v>0</v>
      </c>
      <c r="G1103" s="72">
        <f t="shared" si="7"/>
        <v>0</v>
      </c>
      <c r="H1103" s="207"/>
      <c r="I1103" s="207"/>
      <c r="J1103" s="208"/>
      <c r="K1103" s="207"/>
      <c r="L1103" s="56"/>
      <c r="M1103" s="56"/>
      <c r="N1103" s="56"/>
      <c r="O1103" s="56"/>
      <c r="P1103" s="56"/>
      <c r="Q1103" s="56"/>
      <c r="R1103" s="56"/>
      <c r="S1103" s="56"/>
      <c r="T1103" s="56"/>
      <c r="U1103" s="56"/>
      <c r="V1103" s="56"/>
      <c r="W1103" s="56"/>
      <c r="X1103" s="56"/>
      <c r="Y1103" s="56"/>
    </row>
    <row r="1104" spans="1:11" s="30" customFormat="1" ht="138" customHeight="1">
      <c r="A1104" s="31" t="s">
        <v>650</v>
      </c>
      <c r="B1104" s="62" t="s">
        <v>154</v>
      </c>
      <c r="C1104" s="66"/>
      <c r="D1104" s="66"/>
      <c r="E1104" s="73"/>
      <c r="F1104" s="73"/>
      <c r="G1104" s="73"/>
      <c r="H1104" s="66"/>
      <c r="I1104" s="66"/>
      <c r="J1104" s="119"/>
      <c r="K1104" s="66"/>
    </row>
    <row r="1105" spans="1:11" s="30" customFormat="1" ht="74.25" customHeight="1">
      <c r="A1105" s="31" t="s">
        <v>651</v>
      </c>
      <c r="B1105" s="62" t="s">
        <v>155</v>
      </c>
      <c r="C1105" s="66"/>
      <c r="D1105" s="66"/>
      <c r="E1105" s="73"/>
      <c r="F1105" s="73"/>
      <c r="G1105" s="73"/>
      <c r="H1105" s="66"/>
      <c r="I1105" s="66"/>
      <c r="J1105" s="119"/>
      <c r="K1105" s="66"/>
    </row>
    <row r="1106" spans="1:16" s="60" customFormat="1" ht="165.75" customHeight="1">
      <c r="A1106" s="8" t="s">
        <v>652</v>
      </c>
      <c r="B1106" s="62" t="s">
        <v>156</v>
      </c>
      <c r="C1106" s="61"/>
      <c r="D1106" s="61"/>
      <c r="E1106" s="71"/>
      <c r="F1106" s="71"/>
      <c r="G1106" s="71"/>
      <c r="H1106" s="61"/>
      <c r="I1106" s="61"/>
      <c r="J1106" s="117"/>
      <c r="K1106" s="61"/>
      <c r="L1106" s="33"/>
      <c r="M1106" s="33"/>
      <c r="N1106" s="33"/>
      <c r="O1106" s="33"/>
      <c r="P1106" s="33"/>
    </row>
    <row r="1107" spans="1:25" s="30" customFormat="1" ht="72.75" customHeight="1">
      <c r="A1107" s="207" t="s">
        <v>653</v>
      </c>
      <c r="B1107" s="147" t="s">
        <v>115</v>
      </c>
      <c r="C1107" s="163" t="s">
        <v>116</v>
      </c>
      <c r="D1107" s="206">
        <v>39352</v>
      </c>
      <c r="E1107" s="72">
        <v>2500</v>
      </c>
      <c r="F1107" s="72">
        <v>2500</v>
      </c>
      <c r="G1107" s="72">
        <v>2500</v>
      </c>
      <c r="H1107" s="207"/>
      <c r="I1107" s="207"/>
      <c r="J1107" s="208"/>
      <c r="K1107" s="209" t="s">
        <v>518</v>
      </c>
      <c r="L1107" s="56"/>
      <c r="M1107" s="56"/>
      <c r="N1107" s="56"/>
      <c r="O1107" s="56"/>
      <c r="P1107" s="56"/>
      <c r="Q1107" s="56"/>
      <c r="R1107" s="56"/>
      <c r="S1107" s="56"/>
      <c r="T1107" s="56"/>
      <c r="U1107" s="56"/>
      <c r="V1107" s="56"/>
      <c r="W1107" s="56"/>
      <c r="X1107" s="56"/>
      <c r="Y1107" s="56"/>
    </row>
    <row r="1108" spans="1:25" s="30" customFormat="1" ht="17.25">
      <c r="A1108" s="207"/>
      <c r="B1108" s="147"/>
      <c r="C1108" s="163"/>
      <c r="D1108" s="207"/>
      <c r="E1108" s="72">
        <v>0</v>
      </c>
      <c r="F1108" s="72">
        <v>0</v>
      </c>
      <c r="G1108" s="72">
        <v>0</v>
      </c>
      <c r="H1108" s="207"/>
      <c r="I1108" s="207"/>
      <c r="J1108" s="208"/>
      <c r="K1108" s="209"/>
      <c r="L1108" s="56"/>
      <c r="M1108" s="56"/>
      <c r="N1108" s="56"/>
      <c r="O1108" s="56"/>
      <c r="P1108" s="56"/>
      <c r="Q1108" s="56"/>
      <c r="R1108" s="56"/>
      <c r="S1108" s="56"/>
      <c r="T1108" s="56"/>
      <c r="U1108" s="56"/>
      <c r="V1108" s="56"/>
      <c r="W1108" s="56"/>
      <c r="X1108" s="56"/>
      <c r="Y1108" s="56"/>
    </row>
    <row r="1109" spans="1:25" s="30" customFormat="1" ht="17.25">
      <c r="A1109" s="207"/>
      <c r="B1109" s="147"/>
      <c r="C1109" s="163"/>
      <c r="D1109" s="207"/>
      <c r="E1109" s="72">
        <v>0</v>
      </c>
      <c r="F1109" s="72">
        <v>0</v>
      </c>
      <c r="G1109" s="72">
        <v>0</v>
      </c>
      <c r="H1109" s="207"/>
      <c r="I1109" s="207"/>
      <c r="J1109" s="208"/>
      <c r="K1109" s="209"/>
      <c r="L1109" s="56"/>
      <c r="M1109" s="56"/>
      <c r="N1109" s="56"/>
      <c r="O1109" s="56"/>
      <c r="P1109" s="56"/>
      <c r="Q1109" s="56"/>
      <c r="R1109" s="56"/>
      <c r="S1109" s="56"/>
      <c r="T1109" s="56"/>
      <c r="U1109" s="56"/>
      <c r="V1109" s="56"/>
      <c r="W1109" s="56"/>
      <c r="X1109" s="56"/>
      <c r="Y1109" s="56"/>
    </row>
    <row r="1110" spans="1:25" s="30" customFormat="1" ht="59.25" customHeight="1">
      <c r="A1110" s="207" t="s">
        <v>654</v>
      </c>
      <c r="B1110" s="147" t="s">
        <v>117</v>
      </c>
      <c r="C1110" s="163" t="s">
        <v>118</v>
      </c>
      <c r="D1110" s="206">
        <v>39379</v>
      </c>
      <c r="E1110" s="72">
        <v>4760</v>
      </c>
      <c r="F1110" s="72">
        <v>2295</v>
      </c>
      <c r="G1110" s="72">
        <v>2295</v>
      </c>
      <c r="H1110" s="207"/>
      <c r="I1110" s="207"/>
      <c r="J1110" s="208"/>
      <c r="K1110" s="209" t="s">
        <v>519</v>
      </c>
      <c r="L1110" s="56"/>
      <c r="M1110" s="56"/>
      <c r="N1110" s="56"/>
      <c r="O1110" s="56"/>
      <c r="P1110" s="56"/>
      <c r="Q1110" s="56"/>
      <c r="R1110" s="56"/>
      <c r="S1110" s="56"/>
      <c r="T1110" s="56"/>
      <c r="U1110" s="56"/>
      <c r="V1110" s="56"/>
      <c r="W1110" s="56"/>
      <c r="X1110" s="56"/>
      <c r="Y1110" s="56"/>
    </row>
    <row r="1111" spans="1:25" s="30" customFormat="1" ht="17.25">
      <c r="A1111" s="207"/>
      <c r="B1111" s="147"/>
      <c r="C1111" s="163"/>
      <c r="D1111" s="207"/>
      <c r="E1111" s="72">
        <v>0</v>
      </c>
      <c r="F1111" s="72">
        <v>0</v>
      </c>
      <c r="G1111" s="72">
        <v>0</v>
      </c>
      <c r="H1111" s="207"/>
      <c r="I1111" s="207"/>
      <c r="J1111" s="208"/>
      <c r="K1111" s="209"/>
      <c r="L1111" s="56"/>
      <c r="M1111" s="56"/>
      <c r="N1111" s="56"/>
      <c r="O1111" s="56"/>
      <c r="P1111" s="56"/>
      <c r="Q1111" s="56"/>
      <c r="R1111" s="56"/>
      <c r="S1111" s="56"/>
      <c r="T1111" s="56"/>
      <c r="U1111" s="56"/>
      <c r="V1111" s="56"/>
      <c r="W1111" s="56"/>
      <c r="X1111" s="56"/>
      <c r="Y1111" s="56"/>
    </row>
    <row r="1112" spans="1:25" s="30" customFormat="1" ht="36.75" customHeight="1">
      <c r="A1112" s="207"/>
      <c r="B1112" s="147"/>
      <c r="C1112" s="163"/>
      <c r="D1112" s="207"/>
      <c r="E1112" s="72">
        <v>0</v>
      </c>
      <c r="F1112" s="72">
        <v>0</v>
      </c>
      <c r="G1112" s="72">
        <v>0</v>
      </c>
      <c r="H1112" s="207"/>
      <c r="I1112" s="207"/>
      <c r="J1112" s="208"/>
      <c r="K1112" s="209"/>
      <c r="L1112" s="56"/>
      <c r="M1112" s="56"/>
      <c r="N1112" s="56"/>
      <c r="O1112" s="56"/>
      <c r="P1112" s="56"/>
      <c r="Q1112" s="56"/>
      <c r="R1112" s="56"/>
      <c r="S1112" s="56"/>
      <c r="T1112" s="56"/>
      <c r="U1112" s="56"/>
      <c r="V1112" s="56"/>
      <c r="W1112" s="56"/>
      <c r="X1112" s="56"/>
      <c r="Y1112" s="56"/>
    </row>
    <row r="1113" spans="1:25" s="30" customFormat="1" ht="159" customHeight="1">
      <c r="A1113" s="207" t="s">
        <v>655</v>
      </c>
      <c r="B1113" s="147" t="s">
        <v>119</v>
      </c>
      <c r="C1113" s="163" t="s">
        <v>120</v>
      </c>
      <c r="D1113" s="206">
        <v>39685</v>
      </c>
      <c r="E1113" s="72">
        <v>190000</v>
      </c>
      <c r="F1113" s="72">
        <v>67000</v>
      </c>
      <c r="G1113" s="74">
        <f>47000+20000</f>
        <v>67000</v>
      </c>
      <c r="H1113" s="215"/>
      <c r="I1113" s="207"/>
      <c r="J1113" s="208"/>
      <c r="K1113" s="151" t="s">
        <v>163</v>
      </c>
      <c r="L1113" s="56"/>
      <c r="M1113" s="56"/>
      <c r="N1113" s="56"/>
      <c r="O1113" s="56"/>
      <c r="P1113" s="56"/>
      <c r="Q1113" s="56"/>
      <c r="R1113" s="56"/>
      <c r="S1113" s="56"/>
      <c r="T1113" s="56"/>
      <c r="U1113" s="56"/>
      <c r="V1113" s="56"/>
      <c r="W1113" s="56"/>
      <c r="X1113" s="56"/>
      <c r="Y1113" s="56"/>
    </row>
    <row r="1114" spans="1:25" s="30" customFormat="1" ht="17.25">
      <c r="A1114" s="207"/>
      <c r="B1114" s="147"/>
      <c r="C1114" s="163"/>
      <c r="D1114" s="207"/>
      <c r="E1114" s="72">
        <v>0</v>
      </c>
      <c r="F1114" s="72">
        <v>0</v>
      </c>
      <c r="G1114" s="72">
        <v>0</v>
      </c>
      <c r="H1114" s="215"/>
      <c r="I1114" s="207"/>
      <c r="J1114" s="208"/>
      <c r="K1114" s="181"/>
      <c r="L1114" s="56"/>
      <c r="M1114" s="56"/>
      <c r="N1114" s="56"/>
      <c r="O1114" s="56"/>
      <c r="P1114" s="56"/>
      <c r="Q1114" s="56"/>
      <c r="R1114" s="56"/>
      <c r="S1114" s="56"/>
      <c r="T1114" s="56"/>
      <c r="U1114" s="56"/>
      <c r="V1114" s="56"/>
      <c r="W1114" s="56"/>
      <c r="X1114" s="56"/>
      <c r="Y1114" s="56"/>
    </row>
    <row r="1115" spans="1:25" s="30" customFormat="1" ht="17.25">
      <c r="A1115" s="207"/>
      <c r="B1115" s="147"/>
      <c r="C1115" s="163"/>
      <c r="D1115" s="207"/>
      <c r="E1115" s="72">
        <v>0</v>
      </c>
      <c r="F1115" s="72">
        <v>0</v>
      </c>
      <c r="G1115" s="72">
        <v>0</v>
      </c>
      <c r="H1115" s="215"/>
      <c r="I1115" s="207"/>
      <c r="J1115" s="208"/>
      <c r="K1115" s="181"/>
      <c r="L1115" s="56"/>
      <c r="M1115" s="56"/>
      <c r="N1115" s="56"/>
      <c r="O1115" s="56"/>
      <c r="P1115" s="56"/>
      <c r="Q1115" s="56"/>
      <c r="R1115" s="56"/>
      <c r="S1115" s="56"/>
      <c r="T1115" s="56"/>
      <c r="U1115" s="56"/>
      <c r="V1115" s="56"/>
      <c r="W1115" s="56"/>
      <c r="X1115" s="56"/>
      <c r="Y1115" s="56"/>
    </row>
    <row r="1116" spans="1:25" s="30" customFormat="1" ht="66.75" customHeight="1">
      <c r="A1116" s="207" t="s">
        <v>656</v>
      </c>
      <c r="B1116" s="147" t="s">
        <v>121</v>
      </c>
      <c r="C1116" s="163" t="s">
        <v>122</v>
      </c>
      <c r="D1116" s="206">
        <v>39772</v>
      </c>
      <c r="E1116" s="72">
        <v>3000</v>
      </c>
      <c r="F1116" s="72">
        <v>3000</v>
      </c>
      <c r="G1116" s="72">
        <v>3000</v>
      </c>
      <c r="H1116" s="207"/>
      <c r="I1116" s="207"/>
      <c r="J1116" s="208"/>
      <c r="K1116" s="209" t="s">
        <v>123</v>
      </c>
      <c r="L1116" s="56"/>
      <c r="M1116" s="56"/>
      <c r="N1116" s="56"/>
      <c r="O1116" s="56"/>
      <c r="P1116" s="56"/>
      <c r="Q1116" s="56"/>
      <c r="R1116" s="56"/>
      <c r="S1116" s="56"/>
      <c r="T1116" s="56"/>
      <c r="U1116" s="56"/>
      <c r="V1116" s="56"/>
      <c r="W1116" s="56"/>
      <c r="X1116" s="56"/>
      <c r="Y1116" s="56"/>
    </row>
    <row r="1117" spans="1:25" s="30" customFormat="1" ht="17.25">
      <c r="A1117" s="207"/>
      <c r="B1117" s="147"/>
      <c r="C1117" s="163"/>
      <c r="D1117" s="207"/>
      <c r="E1117" s="72">
        <v>0</v>
      </c>
      <c r="F1117" s="72">
        <v>0</v>
      </c>
      <c r="G1117" s="72">
        <v>0</v>
      </c>
      <c r="H1117" s="207"/>
      <c r="I1117" s="207"/>
      <c r="J1117" s="208"/>
      <c r="K1117" s="209"/>
      <c r="L1117" s="56"/>
      <c r="M1117" s="56"/>
      <c r="N1117" s="56"/>
      <c r="O1117" s="56"/>
      <c r="P1117" s="56"/>
      <c r="Q1117" s="56"/>
      <c r="R1117" s="56"/>
      <c r="S1117" s="56"/>
      <c r="T1117" s="56"/>
      <c r="U1117" s="56"/>
      <c r="V1117" s="56"/>
      <c r="W1117" s="56"/>
      <c r="X1117" s="56"/>
      <c r="Y1117" s="56"/>
    </row>
    <row r="1118" spans="1:25" s="30" customFormat="1" ht="29.25" customHeight="1">
      <c r="A1118" s="207"/>
      <c r="B1118" s="147"/>
      <c r="C1118" s="163"/>
      <c r="D1118" s="207"/>
      <c r="E1118" s="72">
        <v>0</v>
      </c>
      <c r="F1118" s="72">
        <v>0</v>
      </c>
      <c r="G1118" s="72">
        <v>0</v>
      </c>
      <c r="H1118" s="207"/>
      <c r="I1118" s="207"/>
      <c r="J1118" s="208"/>
      <c r="K1118" s="209"/>
      <c r="L1118" s="56"/>
      <c r="M1118" s="56"/>
      <c r="N1118" s="56"/>
      <c r="O1118" s="56"/>
      <c r="P1118" s="56"/>
      <c r="Q1118" s="56"/>
      <c r="R1118" s="56"/>
      <c r="S1118" s="56"/>
      <c r="T1118" s="56"/>
      <c r="U1118" s="56"/>
      <c r="V1118" s="56"/>
      <c r="W1118" s="56"/>
      <c r="X1118" s="56"/>
      <c r="Y1118" s="56"/>
    </row>
    <row r="1119" spans="1:25" s="30" customFormat="1" ht="117" customHeight="1">
      <c r="A1119" s="207" t="s">
        <v>216</v>
      </c>
      <c r="B1119" s="147" t="s">
        <v>124</v>
      </c>
      <c r="C1119" s="163" t="s">
        <v>125</v>
      </c>
      <c r="D1119" s="206">
        <v>39772</v>
      </c>
      <c r="E1119" s="72">
        <v>13890</v>
      </c>
      <c r="F1119" s="72">
        <v>8000</v>
      </c>
      <c r="G1119" s="72">
        <v>8000</v>
      </c>
      <c r="H1119" s="207"/>
      <c r="I1119" s="207"/>
      <c r="J1119" s="208"/>
      <c r="K1119" s="209" t="s">
        <v>126</v>
      </c>
      <c r="L1119" s="56"/>
      <c r="M1119" s="56"/>
      <c r="N1119" s="56"/>
      <c r="O1119" s="56"/>
      <c r="P1119" s="56"/>
      <c r="Q1119" s="56"/>
      <c r="R1119" s="56"/>
      <c r="S1119" s="56"/>
      <c r="T1119" s="56"/>
      <c r="U1119" s="56"/>
      <c r="V1119" s="56"/>
      <c r="W1119" s="56"/>
      <c r="X1119" s="56"/>
      <c r="Y1119" s="56"/>
    </row>
    <row r="1120" spans="1:25" s="30" customFormat="1" ht="17.25">
      <c r="A1120" s="207"/>
      <c r="B1120" s="147"/>
      <c r="C1120" s="163"/>
      <c r="D1120" s="207"/>
      <c r="E1120" s="72">
        <v>0</v>
      </c>
      <c r="F1120" s="72">
        <v>0</v>
      </c>
      <c r="G1120" s="72">
        <v>0</v>
      </c>
      <c r="H1120" s="207"/>
      <c r="I1120" s="207"/>
      <c r="J1120" s="208"/>
      <c r="K1120" s="209"/>
      <c r="L1120" s="56"/>
      <c r="M1120" s="56"/>
      <c r="N1120" s="56"/>
      <c r="O1120" s="56"/>
      <c r="P1120" s="56"/>
      <c r="Q1120" s="56"/>
      <c r="R1120" s="56"/>
      <c r="S1120" s="56"/>
      <c r="T1120" s="56"/>
      <c r="U1120" s="56"/>
      <c r="V1120" s="56"/>
      <c r="W1120" s="56"/>
      <c r="X1120" s="56"/>
      <c r="Y1120" s="56"/>
    </row>
    <row r="1121" spans="1:25" s="30" customFormat="1" ht="30" customHeight="1">
      <c r="A1121" s="207"/>
      <c r="B1121" s="147"/>
      <c r="C1121" s="163"/>
      <c r="D1121" s="207"/>
      <c r="E1121" s="72">
        <v>0</v>
      </c>
      <c r="F1121" s="72">
        <v>0</v>
      </c>
      <c r="G1121" s="72">
        <v>0</v>
      </c>
      <c r="H1121" s="207"/>
      <c r="I1121" s="207"/>
      <c r="J1121" s="208"/>
      <c r="K1121" s="209"/>
      <c r="L1121" s="56"/>
      <c r="M1121" s="56"/>
      <c r="N1121" s="56"/>
      <c r="O1121" s="56"/>
      <c r="P1121" s="56"/>
      <c r="Q1121" s="56"/>
      <c r="R1121" s="56"/>
      <c r="S1121" s="56"/>
      <c r="T1121" s="56"/>
      <c r="U1121" s="56"/>
      <c r="V1121" s="56"/>
      <c r="W1121" s="56"/>
      <c r="X1121" s="56"/>
      <c r="Y1121" s="56"/>
    </row>
    <row r="1122" spans="1:25" s="30" customFormat="1" ht="249.75" customHeight="1">
      <c r="A1122" s="207" t="s">
        <v>127</v>
      </c>
      <c r="B1122" s="147" t="s">
        <v>128</v>
      </c>
      <c r="C1122" s="163" t="s">
        <v>129</v>
      </c>
      <c r="D1122" s="206">
        <v>39772</v>
      </c>
      <c r="E1122" s="72">
        <v>14490</v>
      </c>
      <c r="F1122" s="72">
        <v>8000</v>
      </c>
      <c r="G1122" s="72">
        <v>8000</v>
      </c>
      <c r="H1122" s="207"/>
      <c r="I1122" s="207"/>
      <c r="J1122" s="208"/>
      <c r="K1122" s="209" t="s">
        <v>130</v>
      </c>
      <c r="L1122" s="56"/>
      <c r="M1122" s="56"/>
      <c r="N1122" s="56"/>
      <c r="O1122" s="56"/>
      <c r="P1122" s="56"/>
      <c r="Q1122" s="56"/>
      <c r="R1122" s="56"/>
      <c r="S1122" s="56"/>
      <c r="T1122" s="56"/>
      <c r="U1122" s="56"/>
      <c r="V1122" s="56"/>
      <c r="W1122" s="56"/>
      <c r="X1122" s="56"/>
      <c r="Y1122" s="56"/>
    </row>
    <row r="1123" spans="1:25" s="30" customFormat="1" ht="17.25">
      <c r="A1123" s="207"/>
      <c r="B1123" s="147"/>
      <c r="C1123" s="163"/>
      <c r="D1123" s="207"/>
      <c r="E1123" s="72">
        <v>0</v>
      </c>
      <c r="F1123" s="72">
        <v>0</v>
      </c>
      <c r="G1123" s="72">
        <v>0</v>
      </c>
      <c r="H1123" s="207"/>
      <c r="I1123" s="207"/>
      <c r="J1123" s="208"/>
      <c r="K1123" s="209"/>
      <c r="L1123" s="56"/>
      <c r="M1123" s="56"/>
      <c r="N1123" s="56"/>
      <c r="O1123" s="56"/>
      <c r="P1123" s="56"/>
      <c r="Q1123" s="56"/>
      <c r="R1123" s="56"/>
      <c r="S1123" s="56"/>
      <c r="T1123" s="56"/>
      <c r="U1123" s="56"/>
      <c r="V1123" s="56"/>
      <c r="W1123" s="56"/>
      <c r="X1123" s="56"/>
      <c r="Y1123" s="56"/>
    </row>
    <row r="1124" spans="1:25" s="30" customFormat="1" ht="24" customHeight="1">
      <c r="A1124" s="207"/>
      <c r="B1124" s="147"/>
      <c r="C1124" s="163"/>
      <c r="D1124" s="207"/>
      <c r="E1124" s="72">
        <v>0</v>
      </c>
      <c r="F1124" s="72">
        <v>0</v>
      </c>
      <c r="G1124" s="72">
        <v>0</v>
      </c>
      <c r="H1124" s="207"/>
      <c r="I1124" s="207"/>
      <c r="J1124" s="208"/>
      <c r="K1124" s="209"/>
      <c r="L1124" s="56"/>
      <c r="M1124" s="56"/>
      <c r="N1124" s="56"/>
      <c r="O1124" s="56"/>
      <c r="P1124" s="56"/>
      <c r="Q1124" s="56"/>
      <c r="R1124" s="56"/>
      <c r="S1124" s="56"/>
      <c r="T1124" s="56"/>
      <c r="U1124" s="56"/>
      <c r="V1124" s="56"/>
      <c r="W1124" s="56"/>
      <c r="X1124" s="56"/>
      <c r="Y1124" s="56"/>
    </row>
    <row r="1125" spans="1:25" s="69" customFormat="1" ht="18" customHeight="1">
      <c r="A1125" s="207"/>
      <c r="B1125" s="214" t="s">
        <v>131</v>
      </c>
      <c r="C1125" s="163"/>
      <c r="D1125" s="207"/>
      <c r="E1125" s="72">
        <f>E1122+E1119+E1116+E1113+E1110+E1107</f>
        <v>228640</v>
      </c>
      <c r="F1125" s="72">
        <f>F1122+F1119+F1116+F1113+F1110+F1107</f>
        <v>90795</v>
      </c>
      <c r="G1125" s="72">
        <f>G1122+G1119+G1116+G1113+G1110+G1107</f>
        <v>90795</v>
      </c>
      <c r="H1125" s="207"/>
      <c r="I1125" s="207"/>
      <c r="J1125" s="208"/>
      <c r="K1125" s="207"/>
      <c r="L1125" s="76"/>
      <c r="M1125" s="68"/>
      <c r="N1125" s="68"/>
      <c r="O1125" s="68"/>
      <c r="P1125" s="68"/>
      <c r="Q1125" s="68"/>
      <c r="R1125" s="68"/>
      <c r="S1125" s="68"/>
      <c r="T1125" s="68"/>
      <c r="U1125" s="68"/>
      <c r="V1125" s="68"/>
      <c r="W1125" s="68"/>
      <c r="X1125" s="68"/>
      <c r="Y1125" s="68"/>
    </row>
    <row r="1126" spans="1:25" s="69" customFormat="1" ht="17.25">
      <c r="A1126" s="207"/>
      <c r="B1126" s="184"/>
      <c r="C1126" s="163"/>
      <c r="D1126" s="207"/>
      <c r="E1126" s="72">
        <f aca="true" t="shared" si="8" ref="E1126:G1127">E1108+E1111+E1114</f>
        <v>0</v>
      </c>
      <c r="F1126" s="72">
        <f t="shared" si="8"/>
        <v>0</v>
      </c>
      <c r="G1126" s="72">
        <f t="shared" si="8"/>
        <v>0</v>
      </c>
      <c r="H1126" s="207"/>
      <c r="I1126" s="207"/>
      <c r="J1126" s="208"/>
      <c r="K1126" s="207"/>
      <c r="L1126" s="76"/>
      <c r="M1126" s="68"/>
      <c r="N1126" s="68"/>
      <c r="O1126" s="68"/>
      <c r="P1126" s="68"/>
      <c r="Q1126" s="68"/>
      <c r="R1126" s="68"/>
      <c r="S1126" s="68"/>
      <c r="T1126" s="68"/>
      <c r="U1126" s="68"/>
      <c r="V1126" s="68"/>
      <c r="W1126" s="68"/>
      <c r="X1126" s="68"/>
      <c r="Y1126" s="68"/>
    </row>
    <row r="1127" spans="1:25" s="69" customFormat="1" ht="17.25">
      <c r="A1127" s="207"/>
      <c r="B1127" s="184"/>
      <c r="C1127" s="163"/>
      <c r="D1127" s="207"/>
      <c r="E1127" s="72">
        <f t="shared" si="8"/>
        <v>0</v>
      </c>
      <c r="F1127" s="72">
        <f t="shared" si="8"/>
        <v>0</v>
      </c>
      <c r="G1127" s="72">
        <f t="shared" si="8"/>
        <v>0</v>
      </c>
      <c r="H1127" s="207"/>
      <c r="I1127" s="207"/>
      <c r="J1127" s="208"/>
      <c r="K1127" s="207"/>
      <c r="L1127" s="76"/>
      <c r="M1127" s="68"/>
      <c r="N1127" s="68"/>
      <c r="O1127" s="68"/>
      <c r="P1127" s="68"/>
      <c r="Q1127" s="68"/>
      <c r="R1127" s="68"/>
      <c r="S1127" s="68"/>
      <c r="T1127" s="68"/>
      <c r="U1127" s="68"/>
      <c r="V1127" s="68"/>
      <c r="W1127" s="68"/>
      <c r="X1127" s="68"/>
      <c r="Y1127" s="68"/>
    </row>
    <row r="1128" spans="1:12" s="63" customFormat="1" ht="99" customHeight="1">
      <c r="A1128" s="31" t="s">
        <v>158</v>
      </c>
      <c r="B1128" s="15" t="s">
        <v>157</v>
      </c>
      <c r="C1128" s="94"/>
      <c r="D1128" s="94"/>
      <c r="E1128" s="71"/>
      <c r="F1128" s="71"/>
      <c r="G1128" s="71"/>
      <c r="H1128" s="94"/>
      <c r="I1128" s="94"/>
      <c r="J1128" s="120"/>
      <c r="K1128" s="94"/>
      <c r="L1128" s="67"/>
    </row>
    <row r="1129" spans="1:25" s="30" customFormat="1" ht="110.25" customHeight="1">
      <c r="A1129" s="207" t="s">
        <v>132</v>
      </c>
      <c r="B1129" s="147" t="s">
        <v>133</v>
      </c>
      <c r="C1129" s="163" t="s">
        <v>134</v>
      </c>
      <c r="D1129" s="206">
        <v>39752</v>
      </c>
      <c r="E1129" s="72">
        <v>3900</v>
      </c>
      <c r="F1129" s="72">
        <v>2500</v>
      </c>
      <c r="G1129" s="72">
        <v>0</v>
      </c>
      <c r="H1129" s="207"/>
      <c r="I1129" s="207"/>
      <c r="J1129" s="208"/>
      <c r="K1129" s="209"/>
      <c r="L1129" s="56"/>
      <c r="M1129" s="56"/>
      <c r="N1129" s="56"/>
      <c r="O1129" s="56"/>
      <c r="P1129" s="56"/>
      <c r="Q1129" s="56"/>
      <c r="R1129" s="56"/>
      <c r="S1129" s="56"/>
      <c r="T1129" s="56"/>
      <c r="U1129" s="56"/>
      <c r="V1129" s="56"/>
      <c r="W1129" s="56"/>
      <c r="X1129" s="56"/>
      <c r="Y1129" s="56"/>
    </row>
    <row r="1130" spans="1:25" s="30" customFormat="1" ht="17.25">
      <c r="A1130" s="207"/>
      <c r="B1130" s="147"/>
      <c r="C1130" s="163"/>
      <c r="D1130" s="207"/>
      <c r="E1130" s="72">
        <v>0</v>
      </c>
      <c r="F1130" s="72">
        <v>0</v>
      </c>
      <c r="G1130" s="72">
        <v>0</v>
      </c>
      <c r="H1130" s="207"/>
      <c r="I1130" s="207"/>
      <c r="J1130" s="208"/>
      <c r="K1130" s="209"/>
      <c r="L1130" s="56"/>
      <c r="M1130" s="56"/>
      <c r="N1130" s="56"/>
      <c r="O1130" s="56"/>
      <c r="P1130" s="56"/>
      <c r="Q1130" s="56"/>
      <c r="R1130" s="56"/>
      <c r="S1130" s="56"/>
      <c r="T1130" s="56"/>
      <c r="U1130" s="56"/>
      <c r="V1130" s="56"/>
      <c r="W1130" s="56"/>
      <c r="X1130" s="56"/>
      <c r="Y1130" s="56"/>
    </row>
    <row r="1131" spans="1:25" s="30" customFormat="1" ht="26.25" customHeight="1">
      <c r="A1131" s="207"/>
      <c r="B1131" s="147"/>
      <c r="C1131" s="163"/>
      <c r="D1131" s="207"/>
      <c r="E1131" s="72">
        <v>0</v>
      </c>
      <c r="F1131" s="72">
        <v>0</v>
      </c>
      <c r="G1131" s="72">
        <v>0</v>
      </c>
      <c r="H1131" s="207"/>
      <c r="I1131" s="207"/>
      <c r="J1131" s="208"/>
      <c r="K1131" s="209"/>
      <c r="L1131" s="56"/>
      <c r="M1131" s="56"/>
      <c r="N1131" s="56"/>
      <c r="O1131" s="56"/>
      <c r="P1131" s="56"/>
      <c r="Q1131" s="56"/>
      <c r="R1131" s="56"/>
      <c r="S1131" s="56"/>
      <c r="T1131" s="56"/>
      <c r="U1131" s="56"/>
      <c r="V1131" s="56"/>
      <c r="W1131" s="56"/>
      <c r="X1131" s="56"/>
      <c r="Y1131" s="56"/>
    </row>
    <row r="1132" spans="1:25" s="30" customFormat="1" ht="17.25">
      <c r="A1132" s="163"/>
      <c r="B1132" s="151" t="s">
        <v>135</v>
      </c>
      <c r="C1132" s="151"/>
      <c r="D1132" s="151"/>
      <c r="E1132" s="72">
        <f>E1129</f>
        <v>3900</v>
      </c>
      <c r="F1132" s="72">
        <f>F1129</f>
        <v>2500</v>
      </c>
      <c r="G1132" s="72">
        <f>G1129</f>
        <v>0</v>
      </c>
      <c r="H1132" s="151"/>
      <c r="I1132" s="151"/>
      <c r="J1132" s="152"/>
      <c r="K1132" s="151"/>
      <c r="L1132" s="56"/>
      <c r="M1132" s="56"/>
      <c r="N1132" s="56"/>
      <c r="O1132" s="56"/>
      <c r="P1132" s="56"/>
      <c r="Q1132" s="56"/>
      <c r="R1132" s="56"/>
      <c r="S1132" s="56"/>
      <c r="T1132" s="56"/>
      <c r="U1132" s="56"/>
      <c r="V1132" s="56"/>
      <c r="W1132" s="56"/>
      <c r="X1132" s="56"/>
      <c r="Y1132" s="56"/>
    </row>
    <row r="1133" spans="1:25" s="30" customFormat="1" ht="17.25">
      <c r="A1133" s="163"/>
      <c r="B1133" s="151"/>
      <c r="C1133" s="151"/>
      <c r="D1133" s="151"/>
      <c r="E1133" s="72">
        <v>0</v>
      </c>
      <c r="F1133" s="72">
        <v>0</v>
      </c>
      <c r="G1133" s="72">
        <v>0</v>
      </c>
      <c r="H1133" s="151"/>
      <c r="I1133" s="151"/>
      <c r="J1133" s="152"/>
      <c r="K1133" s="151"/>
      <c r="L1133" s="56"/>
      <c r="M1133" s="56"/>
      <c r="N1133" s="56"/>
      <c r="O1133" s="56"/>
      <c r="P1133" s="56"/>
      <c r="Q1133" s="56"/>
      <c r="R1133" s="56"/>
      <c r="S1133" s="56"/>
      <c r="T1133" s="56"/>
      <c r="U1133" s="56"/>
      <c r="V1133" s="56"/>
      <c r="W1133" s="56"/>
      <c r="X1133" s="56"/>
      <c r="Y1133" s="56"/>
    </row>
    <row r="1134" spans="1:25" s="30" customFormat="1" ht="17.25">
      <c r="A1134" s="163"/>
      <c r="B1134" s="151"/>
      <c r="C1134" s="151"/>
      <c r="D1134" s="151"/>
      <c r="E1134" s="72">
        <v>0</v>
      </c>
      <c r="F1134" s="72">
        <v>0</v>
      </c>
      <c r="G1134" s="72">
        <v>0</v>
      </c>
      <c r="H1134" s="151"/>
      <c r="I1134" s="151"/>
      <c r="J1134" s="152"/>
      <c r="K1134" s="151"/>
      <c r="L1134" s="56"/>
      <c r="M1134" s="56"/>
      <c r="N1134" s="56"/>
      <c r="O1134" s="56"/>
      <c r="P1134" s="56"/>
      <c r="Q1134" s="56"/>
      <c r="R1134" s="56"/>
      <c r="S1134" s="56"/>
      <c r="T1134" s="56"/>
      <c r="U1134" s="56"/>
      <c r="V1134" s="56"/>
      <c r="W1134" s="56"/>
      <c r="X1134" s="56"/>
      <c r="Y1134" s="56"/>
    </row>
    <row r="1135" spans="1:25" s="30" customFormat="1" ht="24.75" customHeight="1">
      <c r="A1135" s="163"/>
      <c r="B1135" s="178" t="s">
        <v>500</v>
      </c>
      <c r="C1135" s="151"/>
      <c r="D1135" s="151"/>
      <c r="E1135" s="72">
        <f aca="true" t="shared" si="9" ref="E1135:G1137">SUM(E1132,E1125,E1101,E1082,E1072,E1062,E1037)</f>
        <v>356275</v>
      </c>
      <c r="F1135" s="72">
        <f t="shared" si="9"/>
        <v>159980</v>
      </c>
      <c r="G1135" s="72">
        <f t="shared" si="9"/>
        <v>152980</v>
      </c>
      <c r="H1135" s="151"/>
      <c r="I1135" s="151"/>
      <c r="J1135" s="152"/>
      <c r="K1135" s="151"/>
      <c r="L1135" s="56"/>
      <c r="M1135" s="56"/>
      <c r="N1135" s="56"/>
      <c r="O1135" s="56"/>
      <c r="P1135" s="56"/>
      <c r="Q1135" s="56"/>
      <c r="R1135" s="56"/>
      <c r="S1135" s="56"/>
      <c r="T1135" s="56"/>
      <c r="U1135" s="56"/>
      <c r="V1135" s="56"/>
      <c r="W1135" s="56"/>
      <c r="X1135" s="56"/>
      <c r="Y1135" s="56"/>
    </row>
    <row r="1136" spans="1:25" s="30" customFormat="1" ht="17.25">
      <c r="A1136" s="163"/>
      <c r="B1136" s="178"/>
      <c r="C1136" s="151"/>
      <c r="D1136" s="151"/>
      <c r="E1136" s="72">
        <f t="shared" si="9"/>
        <v>0</v>
      </c>
      <c r="F1136" s="72">
        <f t="shared" si="9"/>
        <v>0</v>
      </c>
      <c r="G1136" s="72">
        <f t="shared" si="9"/>
        <v>0</v>
      </c>
      <c r="H1136" s="151"/>
      <c r="I1136" s="151"/>
      <c r="J1136" s="152"/>
      <c r="K1136" s="151"/>
      <c r="L1136" s="56"/>
      <c r="M1136" s="56"/>
      <c r="N1136" s="56"/>
      <c r="O1136" s="56"/>
      <c r="P1136" s="56"/>
      <c r="Q1136" s="56"/>
      <c r="R1136" s="56"/>
      <c r="S1136" s="56"/>
      <c r="T1136" s="56"/>
      <c r="U1136" s="56"/>
      <c r="V1136" s="56"/>
      <c r="W1136" s="56"/>
      <c r="X1136" s="56"/>
      <c r="Y1136" s="56"/>
    </row>
    <row r="1137" spans="1:25" s="30" customFormat="1" ht="18" customHeight="1">
      <c r="A1137" s="163"/>
      <c r="B1137" s="178"/>
      <c r="C1137" s="151"/>
      <c r="D1137" s="151"/>
      <c r="E1137" s="72">
        <f t="shared" si="9"/>
        <v>0</v>
      </c>
      <c r="F1137" s="72">
        <f t="shared" si="9"/>
        <v>0</v>
      </c>
      <c r="G1137" s="72">
        <f t="shared" si="9"/>
        <v>0</v>
      </c>
      <c r="H1137" s="151"/>
      <c r="I1137" s="151"/>
      <c r="J1137" s="152"/>
      <c r="K1137" s="151"/>
      <c r="L1137" s="56"/>
      <c r="M1137" s="56"/>
      <c r="N1137" s="56"/>
      <c r="O1137" s="56"/>
      <c r="P1137" s="56"/>
      <c r="Q1137" s="56"/>
      <c r="R1137" s="56"/>
      <c r="S1137" s="56"/>
      <c r="T1137" s="56"/>
      <c r="U1137" s="56"/>
      <c r="V1137" s="56"/>
      <c r="W1137" s="56"/>
      <c r="X1137" s="56"/>
      <c r="Y1137" s="56"/>
    </row>
    <row r="1138" spans="1:25" s="30" customFormat="1" ht="17.25">
      <c r="A1138" s="96"/>
      <c r="B1138" s="216" t="s">
        <v>136</v>
      </c>
      <c r="C1138" s="209"/>
      <c r="D1138" s="31"/>
      <c r="E1138" s="72"/>
      <c r="F1138" s="72"/>
      <c r="G1138" s="72"/>
      <c r="H1138" s="31"/>
      <c r="I1138" s="31"/>
      <c r="J1138" s="118"/>
      <c r="K1138" s="32"/>
      <c r="L1138" s="56"/>
      <c r="M1138" s="56"/>
      <c r="N1138" s="56"/>
      <c r="O1138" s="56"/>
      <c r="P1138" s="56"/>
      <c r="Q1138" s="56"/>
      <c r="R1138" s="56"/>
      <c r="S1138" s="56"/>
      <c r="T1138" s="56"/>
      <c r="U1138" s="56"/>
      <c r="V1138" s="56"/>
      <c r="W1138" s="56"/>
      <c r="X1138" s="56"/>
      <c r="Y1138" s="56"/>
    </row>
    <row r="1140" spans="1:11" s="30" customFormat="1" ht="27.75" customHeight="1">
      <c r="A1140" s="35"/>
      <c r="B1140" s="41" t="s">
        <v>29</v>
      </c>
      <c r="C1140" s="36"/>
      <c r="D1140" s="8"/>
      <c r="E1140" s="74"/>
      <c r="F1140" s="75"/>
      <c r="G1140" s="75"/>
      <c r="H1140" s="8"/>
      <c r="I1140" s="8"/>
      <c r="J1140" s="121"/>
      <c r="K1140" s="20"/>
    </row>
    <row r="1141" spans="1:25" s="30" customFormat="1" ht="63" customHeight="1">
      <c r="A1141" s="207">
        <v>1</v>
      </c>
      <c r="B1141" s="142" t="s">
        <v>30</v>
      </c>
      <c r="C1141" s="163" t="s">
        <v>159</v>
      </c>
      <c r="D1141" s="206">
        <v>39365</v>
      </c>
      <c r="E1141" s="72">
        <v>9900</v>
      </c>
      <c r="F1141" s="72">
        <v>4400</v>
      </c>
      <c r="G1141" s="72">
        <v>4400</v>
      </c>
      <c r="H1141" s="213"/>
      <c r="I1141" s="213"/>
      <c r="J1141" s="217"/>
      <c r="K1141" s="209" t="s">
        <v>164</v>
      </c>
      <c r="L1141" s="56"/>
      <c r="M1141" s="56"/>
      <c r="N1141" s="56"/>
      <c r="O1141" s="56"/>
      <c r="P1141" s="56"/>
      <c r="Q1141" s="56"/>
      <c r="R1141" s="56"/>
      <c r="S1141" s="56"/>
      <c r="T1141" s="56"/>
      <c r="U1141" s="56"/>
      <c r="V1141" s="56"/>
      <c r="W1141" s="56"/>
      <c r="X1141" s="56"/>
      <c r="Y1141" s="56"/>
    </row>
    <row r="1142" spans="1:25" s="30" customFormat="1" ht="17.25" customHeight="1">
      <c r="A1142" s="207"/>
      <c r="B1142" s="142"/>
      <c r="C1142" s="163"/>
      <c r="D1142" s="207"/>
      <c r="E1142" s="72">
        <v>0</v>
      </c>
      <c r="F1142" s="72">
        <v>0</v>
      </c>
      <c r="G1142" s="72">
        <v>0</v>
      </c>
      <c r="H1142" s="213"/>
      <c r="I1142" s="213"/>
      <c r="J1142" s="217"/>
      <c r="K1142" s="209"/>
      <c r="L1142" s="56"/>
      <c r="M1142" s="56"/>
      <c r="N1142" s="56"/>
      <c r="O1142" s="56"/>
      <c r="P1142" s="56"/>
      <c r="Q1142" s="56"/>
      <c r="R1142" s="56"/>
      <c r="S1142" s="56"/>
      <c r="T1142" s="56"/>
      <c r="U1142" s="56"/>
      <c r="V1142" s="56"/>
      <c r="W1142" s="56"/>
      <c r="X1142" s="56"/>
      <c r="Y1142" s="56"/>
    </row>
    <row r="1143" spans="1:25" s="30" customFormat="1" ht="24" customHeight="1">
      <c r="A1143" s="207"/>
      <c r="B1143" s="142"/>
      <c r="C1143" s="163"/>
      <c r="D1143" s="207"/>
      <c r="E1143" s="72">
        <v>0</v>
      </c>
      <c r="F1143" s="72">
        <v>0</v>
      </c>
      <c r="G1143" s="72">
        <v>0</v>
      </c>
      <c r="H1143" s="213"/>
      <c r="I1143" s="213"/>
      <c r="J1143" s="217"/>
      <c r="K1143" s="209"/>
      <c r="L1143" s="56"/>
      <c r="M1143" s="56"/>
      <c r="N1143" s="56"/>
      <c r="O1143" s="56"/>
      <c r="P1143" s="56"/>
      <c r="Q1143" s="56"/>
      <c r="R1143" s="56"/>
      <c r="S1143" s="56"/>
      <c r="T1143" s="56"/>
      <c r="U1143" s="56"/>
      <c r="V1143" s="56"/>
      <c r="W1143" s="56"/>
      <c r="X1143" s="56"/>
      <c r="Y1143" s="56"/>
    </row>
    <row r="1144" spans="1:25" s="30" customFormat="1" ht="255" customHeight="1">
      <c r="A1144" s="207">
        <v>2</v>
      </c>
      <c r="B1144" s="142" t="s">
        <v>160</v>
      </c>
      <c r="C1144" s="163" t="s">
        <v>161</v>
      </c>
      <c r="D1144" s="206">
        <v>39752</v>
      </c>
      <c r="E1144" s="72">
        <v>2000</v>
      </c>
      <c r="F1144" s="72">
        <v>2000</v>
      </c>
      <c r="G1144" s="72">
        <v>2000</v>
      </c>
      <c r="H1144" s="213"/>
      <c r="I1144" s="213"/>
      <c r="J1144" s="217"/>
      <c r="K1144" s="209" t="s">
        <v>162</v>
      </c>
      <c r="L1144" s="56"/>
      <c r="M1144" s="56"/>
      <c r="N1144" s="56"/>
      <c r="O1144" s="56"/>
      <c r="P1144" s="56"/>
      <c r="Q1144" s="56"/>
      <c r="R1144" s="56"/>
      <c r="S1144" s="56"/>
      <c r="T1144" s="56"/>
      <c r="U1144" s="56"/>
      <c r="V1144" s="56"/>
      <c r="W1144" s="56"/>
      <c r="X1144" s="56"/>
      <c r="Y1144" s="56"/>
    </row>
    <row r="1145" spans="1:25" s="30" customFormat="1" ht="21" customHeight="1">
      <c r="A1145" s="207"/>
      <c r="B1145" s="142"/>
      <c r="C1145" s="163"/>
      <c r="D1145" s="207"/>
      <c r="E1145" s="72">
        <v>0</v>
      </c>
      <c r="F1145" s="72">
        <v>0</v>
      </c>
      <c r="G1145" s="72">
        <v>0</v>
      </c>
      <c r="H1145" s="213"/>
      <c r="I1145" s="213"/>
      <c r="J1145" s="217"/>
      <c r="K1145" s="209"/>
      <c r="L1145" s="56"/>
      <c r="M1145" s="56"/>
      <c r="N1145" s="56"/>
      <c r="O1145" s="56"/>
      <c r="P1145" s="56"/>
      <c r="Q1145" s="56"/>
      <c r="R1145" s="56"/>
      <c r="S1145" s="56"/>
      <c r="T1145" s="56"/>
      <c r="U1145" s="56"/>
      <c r="V1145" s="56"/>
      <c r="W1145" s="56"/>
      <c r="X1145" s="56"/>
      <c r="Y1145" s="56"/>
    </row>
    <row r="1146" spans="1:25" s="30" customFormat="1" ht="63" customHeight="1">
      <c r="A1146" s="207"/>
      <c r="B1146" s="142"/>
      <c r="C1146" s="163"/>
      <c r="D1146" s="207"/>
      <c r="E1146" s="72">
        <v>0</v>
      </c>
      <c r="F1146" s="72">
        <v>0</v>
      </c>
      <c r="G1146" s="72">
        <v>0</v>
      </c>
      <c r="H1146" s="213"/>
      <c r="I1146" s="213"/>
      <c r="J1146" s="217"/>
      <c r="K1146" s="209"/>
      <c r="L1146" s="56"/>
      <c r="M1146" s="56"/>
      <c r="N1146" s="56"/>
      <c r="O1146" s="56"/>
      <c r="P1146" s="56"/>
      <c r="Q1146" s="56"/>
      <c r="R1146" s="56"/>
      <c r="S1146" s="56"/>
      <c r="T1146" s="56"/>
      <c r="U1146" s="56"/>
      <c r="V1146" s="56"/>
      <c r="W1146" s="56"/>
      <c r="X1146" s="56"/>
      <c r="Y1146" s="56"/>
    </row>
    <row r="1147" spans="1:25" s="30" customFormat="1" ht="92.25" customHeight="1">
      <c r="A1147" s="207">
        <v>3</v>
      </c>
      <c r="B1147" s="142" t="s">
        <v>16</v>
      </c>
      <c r="C1147" s="163" t="s">
        <v>79</v>
      </c>
      <c r="D1147" s="206">
        <v>39738</v>
      </c>
      <c r="E1147" s="72">
        <v>950</v>
      </c>
      <c r="F1147" s="72">
        <v>950</v>
      </c>
      <c r="G1147" s="72">
        <v>950</v>
      </c>
      <c r="H1147" s="213"/>
      <c r="I1147" s="213"/>
      <c r="J1147" s="217"/>
      <c r="K1147" s="209" t="s">
        <v>17</v>
      </c>
      <c r="L1147" s="56"/>
      <c r="M1147" s="56"/>
      <c r="N1147" s="56"/>
      <c r="O1147" s="56"/>
      <c r="P1147" s="56"/>
      <c r="Q1147" s="56"/>
      <c r="R1147" s="56"/>
      <c r="S1147" s="56"/>
      <c r="T1147" s="56"/>
      <c r="U1147" s="56"/>
      <c r="V1147" s="56"/>
      <c r="W1147" s="56"/>
      <c r="X1147" s="56"/>
      <c r="Y1147" s="56"/>
    </row>
    <row r="1148" spans="1:25" s="30" customFormat="1" ht="19.5" customHeight="1">
      <c r="A1148" s="207"/>
      <c r="B1148" s="142"/>
      <c r="C1148" s="163"/>
      <c r="D1148" s="207"/>
      <c r="E1148" s="72">
        <v>0</v>
      </c>
      <c r="F1148" s="72">
        <v>0</v>
      </c>
      <c r="G1148" s="72">
        <v>0</v>
      </c>
      <c r="H1148" s="213"/>
      <c r="I1148" s="213"/>
      <c r="J1148" s="217"/>
      <c r="K1148" s="209"/>
      <c r="L1148" s="56"/>
      <c r="M1148" s="56"/>
      <c r="N1148" s="56"/>
      <c r="O1148" s="56"/>
      <c r="P1148" s="56"/>
      <c r="Q1148" s="56"/>
      <c r="R1148" s="56"/>
      <c r="S1148" s="56"/>
      <c r="T1148" s="56"/>
      <c r="U1148" s="56"/>
      <c r="V1148" s="56"/>
      <c r="W1148" s="56"/>
      <c r="X1148" s="56"/>
      <c r="Y1148" s="56"/>
    </row>
    <row r="1149" spans="1:25" s="30" customFormat="1" ht="93" customHeight="1">
      <c r="A1149" s="207"/>
      <c r="B1149" s="142"/>
      <c r="C1149" s="163"/>
      <c r="D1149" s="207"/>
      <c r="E1149" s="72">
        <v>0</v>
      </c>
      <c r="F1149" s="72">
        <v>0</v>
      </c>
      <c r="G1149" s="72">
        <v>0</v>
      </c>
      <c r="H1149" s="213"/>
      <c r="I1149" s="213"/>
      <c r="J1149" s="217"/>
      <c r="K1149" s="209"/>
      <c r="L1149" s="56"/>
      <c r="M1149" s="56"/>
      <c r="N1149" s="56"/>
      <c r="O1149" s="56"/>
      <c r="P1149" s="56"/>
      <c r="Q1149" s="56"/>
      <c r="R1149" s="56"/>
      <c r="S1149" s="56"/>
      <c r="T1149" s="56"/>
      <c r="U1149" s="56"/>
      <c r="V1149" s="56"/>
      <c r="W1149" s="56"/>
      <c r="X1149" s="56"/>
      <c r="Y1149" s="56"/>
    </row>
    <row r="1150" spans="1:25" s="30" customFormat="1" ht="111.75" customHeight="1">
      <c r="A1150" s="207">
        <v>4</v>
      </c>
      <c r="B1150" s="142" t="s">
        <v>18</v>
      </c>
      <c r="C1150" s="163" t="s">
        <v>19</v>
      </c>
      <c r="D1150" s="206">
        <v>39752</v>
      </c>
      <c r="E1150" s="72">
        <v>2600</v>
      </c>
      <c r="F1150" s="72">
        <v>2600</v>
      </c>
      <c r="G1150" s="72">
        <v>2600</v>
      </c>
      <c r="H1150" s="213"/>
      <c r="I1150" s="213"/>
      <c r="J1150" s="217"/>
      <c r="K1150" s="209" t="s">
        <v>20</v>
      </c>
      <c r="L1150" s="56"/>
      <c r="M1150" s="56"/>
      <c r="N1150" s="56"/>
      <c r="O1150" s="56"/>
      <c r="P1150" s="56"/>
      <c r="Q1150" s="56"/>
      <c r="R1150" s="56"/>
      <c r="S1150" s="56"/>
      <c r="T1150" s="56"/>
      <c r="U1150" s="56"/>
      <c r="V1150" s="56"/>
      <c r="W1150" s="56"/>
      <c r="X1150" s="56"/>
      <c r="Y1150" s="56"/>
    </row>
    <row r="1151" spans="1:25" s="30" customFormat="1" ht="15.75" customHeight="1">
      <c r="A1151" s="207"/>
      <c r="B1151" s="142"/>
      <c r="C1151" s="163"/>
      <c r="D1151" s="207"/>
      <c r="E1151" s="72">
        <v>0</v>
      </c>
      <c r="F1151" s="72">
        <v>0</v>
      </c>
      <c r="G1151" s="72">
        <v>0</v>
      </c>
      <c r="H1151" s="213"/>
      <c r="I1151" s="213"/>
      <c r="J1151" s="217"/>
      <c r="K1151" s="209"/>
      <c r="L1151" s="56"/>
      <c r="M1151" s="56"/>
      <c r="N1151" s="56"/>
      <c r="O1151" s="56"/>
      <c r="P1151" s="56"/>
      <c r="Q1151" s="56"/>
      <c r="R1151" s="56"/>
      <c r="S1151" s="56"/>
      <c r="T1151" s="56"/>
      <c r="U1151" s="56"/>
      <c r="V1151" s="56"/>
      <c r="W1151" s="56"/>
      <c r="X1151" s="56"/>
      <c r="Y1151" s="56"/>
    </row>
    <row r="1152" spans="1:25" s="30" customFormat="1" ht="15.75" customHeight="1">
      <c r="A1152" s="207"/>
      <c r="B1152" s="142"/>
      <c r="C1152" s="163"/>
      <c r="D1152" s="207"/>
      <c r="E1152" s="72">
        <v>0</v>
      </c>
      <c r="F1152" s="72">
        <v>0</v>
      </c>
      <c r="G1152" s="72">
        <v>0</v>
      </c>
      <c r="H1152" s="213"/>
      <c r="I1152" s="213"/>
      <c r="J1152" s="217"/>
      <c r="K1152" s="209"/>
      <c r="L1152" s="56"/>
      <c r="M1152" s="56"/>
      <c r="N1152" s="56"/>
      <c r="O1152" s="56"/>
      <c r="P1152" s="56"/>
      <c r="Q1152" s="56"/>
      <c r="R1152" s="56"/>
      <c r="S1152" s="56"/>
      <c r="T1152" s="56"/>
      <c r="U1152" s="56"/>
      <c r="V1152" s="56"/>
      <c r="W1152" s="56"/>
      <c r="X1152" s="56"/>
      <c r="Y1152" s="56"/>
    </row>
    <row r="1153" spans="1:25" s="30" customFormat="1" ht="138.75" customHeight="1">
      <c r="A1153" s="207">
        <v>5</v>
      </c>
      <c r="B1153" s="142" t="s">
        <v>21</v>
      </c>
      <c r="C1153" s="163" t="s">
        <v>22</v>
      </c>
      <c r="D1153" s="206">
        <v>39752</v>
      </c>
      <c r="E1153" s="72">
        <v>5800</v>
      </c>
      <c r="F1153" s="72">
        <v>2800</v>
      </c>
      <c r="G1153" s="72">
        <v>2800</v>
      </c>
      <c r="H1153" s="213"/>
      <c r="I1153" s="213"/>
      <c r="J1153" s="217"/>
      <c r="K1153" s="209" t="s">
        <v>23</v>
      </c>
      <c r="L1153" s="56"/>
      <c r="M1153" s="56"/>
      <c r="N1153" s="56"/>
      <c r="O1153" s="56"/>
      <c r="P1153" s="56"/>
      <c r="Q1153" s="56"/>
      <c r="R1153" s="56"/>
      <c r="S1153" s="56"/>
      <c r="T1153" s="56"/>
      <c r="U1153" s="56"/>
      <c r="V1153" s="56"/>
      <c r="W1153" s="56"/>
      <c r="X1153" s="56"/>
      <c r="Y1153" s="56"/>
    </row>
    <row r="1154" spans="1:25" s="30" customFormat="1" ht="22.5" customHeight="1">
      <c r="A1154" s="207"/>
      <c r="B1154" s="142"/>
      <c r="C1154" s="163"/>
      <c r="D1154" s="207"/>
      <c r="E1154" s="72">
        <v>0</v>
      </c>
      <c r="F1154" s="72">
        <v>0</v>
      </c>
      <c r="G1154" s="72">
        <v>0</v>
      </c>
      <c r="H1154" s="213"/>
      <c r="I1154" s="213"/>
      <c r="J1154" s="217"/>
      <c r="K1154" s="209"/>
      <c r="L1154" s="56"/>
      <c r="M1154" s="56"/>
      <c r="N1154" s="56"/>
      <c r="O1154" s="56"/>
      <c r="P1154" s="56"/>
      <c r="Q1154" s="56"/>
      <c r="R1154" s="56"/>
      <c r="S1154" s="56"/>
      <c r="T1154" s="56"/>
      <c r="U1154" s="56"/>
      <c r="V1154" s="56"/>
      <c r="W1154" s="56"/>
      <c r="X1154" s="56"/>
      <c r="Y1154" s="56"/>
    </row>
    <row r="1155" spans="1:25" s="30" customFormat="1" ht="43.5" customHeight="1">
      <c r="A1155" s="207"/>
      <c r="B1155" s="142"/>
      <c r="C1155" s="163"/>
      <c r="D1155" s="207"/>
      <c r="E1155" s="72">
        <v>0</v>
      </c>
      <c r="F1155" s="72">
        <v>0</v>
      </c>
      <c r="G1155" s="72">
        <v>0</v>
      </c>
      <c r="H1155" s="213"/>
      <c r="I1155" s="213"/>
      <c r="J1155" s="217"/>
      <c r="K1155" s="209"/>
      <c r="L1155" s="56"/>
      <c r="M1155" s="56"/>
      <c r="N1155" s="56"/>
      <c r="O1155" s="56"/>
      <c r="P1155" s="56"/>
      <c r="Q1155" s="56"/>
      <c r="R1155" s="56"/>
      <c r="S1155" s="56"/>
      <c r="T1155" s="56"/>
      <c r="U1155" s="56"/>
      <c r="V1155" s="56"/>
      <c r="W1155" s="56"/>
      <c r="X1155" s="56"/>
      <c r="Y1155" s="56"/>
    </row>
    <row r="1156" spans="1:25" s="30" customFormat="1" ht="152.25" customHeight="1">
      <c r="A1156" s="207">
        <v>6</v>
      </c>
      <c r="B1156" s="142" t="s">
        <v>173</v>
      </c>
      <c r="C1156" s="163" t="s">
        <v>22</v>
      </c>
      <c r="D1156" s="206">
        <v>39752</v>
      </c>
      <c r="E1156" s="72">
        <v>2800</v>
      </c>
      <c r="F1156" s="72">
        <v>1300</v>
      </c>
      <c r="G1156" s="72">
        <v>1300</v>
      </c>
      <c r="H1156" s="213"/>
      <c r="I1156" s="213"/>
      <c r="J1156" s="217"/>
      <c r="K1156" s="209" t="s">
        <v>174</v>
      </c>
      <c r="L1156" s="56"/>
      <c r="M1156" s="56"/>
      <c r="N1156" s="56"/>
      <c r="O1156" s="56"/>
      <c r="P1156" s="56"/>
      <c r="Q1156" s="56"/>
      <c r="R1156" s="56"/>
      <c r="S1156" s="56"/>
      <c r="T1156" s="56"/>
      <c r="U1156" s="56"/>
      <c r="V1156" s="56"/>
      <c r="W1156" s="56"/>
      <c r="X1156" s="56"/>
      <c r="Y1156" s="56"/>
    </row>
    <row r="1157" spans="1:25" s="30" customFormat="1" ht="15.75" customHeight="1">
      <c r="A1157" s="207"/>
      <c r="B1157" s="142"/>
      <c r="C1157" s="163"/>
      <c r="D1157" s="207"/>
      <c r="E1157" s="72">
        <v>0</v>
      </c>
      <c r="F1157" s="72">
        <v>0</v>
      </c>
      <c r="G1157" s="72">
        <v>0</v>
      </c>
      <c r="H1157" s="213"/>
      <c r="I1157" s="213"/>
      <c r="J1157" s="217"/>
      <c r="K1157" s="209"/>
      <c r="L1157" s="56"/>
      <c r="M1157" s="56"/>
      <c r="N1157" s="56"/>
      <c r="O1157" s="56"/>
      <c r="P1157" s="56"/>
      <c r="Q1157" s="56"/>
      <c r="R1157" s="56"/>
      <c r="S1157" s="56"/>
      <c r="T1157" s="56"/>
      <c r="U1157" s="56"/>
      <c r="V1157" s="56"/>
      <c r="W1157" s="56"/>
      <c r="X1157" s="56"/>
      <c r="Y1157" s="56"/>
    </row>
    <row r="1158" spans="1:25" s="30" customFormat="1" ht="33" customHeight="1">
      <c r="A1158" s="207"/>
      <c r="B1158" s="142"/>
      <c r="C1158" s="163"/>
      <c r="D1158" s="207"/>
      <c r="E1158" s="72">
        <v>0</v>
      </c>
      <c r="F1158" s="72">
        <v>0</v>
      </c>
      <c r="G1158" s="72">
        <v>0</v>
      </c>
      <c r="H1158" s="213"/>
      <c r="I1158" s="213"/>
      <c r="J1158" s="217"/>
      <c r="K1158" s="209"/>
      <c r="L1158" s="56"/>
      <c r="M1158" s="56"/>
      <c r="N1158" s="56"/>
      <c r="O1158" s="56"/>
      <c r="P1158" s="56"/>
      <c r="Q1158" s="56"/>
      <c r="R1158" s="56"/>
      <c r="S1158" s="56"/>
      <c r="T1158" s="56"/>
      <c r="U1158" s="56"/>
      <c r="V1158" s="56"/>
      <c r="W1158" s="56"/>
      <c r="X1158" s="56"/>
      <c r="Y1158" s="56"/>
    </row>
    <row r="1159" spans="1:25" s="30" customFormat="1" ht="159.75" customHeight="1">
      <c r="A1159" s="207">
        <v>7</v>
      </c>
      <c r="B1159" s="142" t="s">
        <v>175</v>
      </c>
      <c r="C1159" s="163" t="s">
        <v>176</v>
      </c>
      <c r="D1159" s="206">
        <v>39752</v>
      </c>
      <c r="E1159" s="72">
        <v>4900</v>
      </c>
      <c r="F1159" s="72">
        <v>2500</v>
      </c>
      <c r="G1159" s="72">
        <v>2500</v>
      </c>
      <c r="H1159" s="213"/>
      <c r="I1159" s="213"/>
      <c r="J1159" s="217"/>
      <c r="K1159" s="209" t="s">
        <v>177</v>
      </c>
      <c r="L1159" s="56"/>
      <c r="M1159" s="56"/>
      <c r="N1159" s="56"/>
      <c r="O1159" s="56"/>
      <c r="P1159" s="56"/>
      <c r="Q1159" s="56"/>
      <c r="R1159" s="56"/>
      <c r="S1159" s="56"/>
      <c r="T1159" s="56"/>
      <c r="U1159" s="56"/>
      <c r="V1159" s="56"/>
      <c r="W1159" s="56"/>
      <c r="X1159" s="56"/>
      <c r="Y1159" s="56"/>
    </row>
    <row r="1160" spans="1:25" s="30" customFormat="1" ht="15.75" customHeight="1">
      <c r="A1160" s="207"/>
      <c r="B1160" s="142"/>
      <c r="C1160" s="163"/>
      <c r="D1160" s="207"/>
      <c r="E1160" s="72">
        <v>0</v>
      </c>
      <c r="F1160" s="72">
        <v>0</v>
      </c>
      <c r="G1160" s="72">
        <v>0</v>
      </c>
      <c r="H1160" s="213"/>
      <c r="I1160" s="213"/>
      <c r="J1160" s="217"/>
      <c r="K1160" s="209"/>
      <c r="L1160" s="56"/>
      <c r="M1160" s="56"/>
      <c r="N1160" s="56"/>
      <c r="O1160" s="56"/>
      <c r="P1160" s="56"/>
      <c r="Q1160" s="56"/>
      <c r="R1160" s="56"/>
      <c r="S1160" s="56"/>
      <c r="T1160" s="56"/>
      <c r="U1160" s="56"/>
      <c r="V1160" s="56"/>
      <c r="W1160" s="56"/>
      <c r="X1160" s="56"/>
      <c r="Y1160" s="56"/>
    </row>
    <row r="1161" spans="1:25" s="30" customFormat="1" ht="42" customHeight="1">
      <c r="A1161" s="207"/>
      <c r="B1161" s="142"/>
      <c r="C1161" s="163"/>
      <c r="D1161" s="207"/>
      <c r="E1161" s="72">
        <v>0</v>
      </c>
      <c r="F1161" s="72">
        <v>0</v>
      </c>
      <c r="G1161" s="72">
        <v>0</v>
      </c>
      <c r="H1161" s="213"/>
      <c r="I1161" s="213"/>
      <c r="J1161" s="217"/>
      <c r="K1161" s="209"/>
      <c r="L1161" s="56"/>
      <c r="M1161" s="56"/>
      <c r="N1161" s="56"/>
      <c r="O1161" s="56"/>
      <c r="P1161" s="56"/>
      <c r="Q1161" s="56"/>
      <c r="R1161" s="56"/>
      <c r="S1161" s="56"/>
      <c r="T1161" s="56"/>
      <c r="U1161" s="56"/>
      <c r="V1161" s="56"/>
      <c r="W1161" s="56"/>
      <c r="X1161" s="56"/>
      <c r="Y1161" s="56"/>
    </row>
    <row r="1162" spans="1:25" s="30" customFormat="1" ht="135.75" customHeight="1">
      <c r="A1162" s="207">
        <v>8</v>
      </c>
      <c r="B1162" s="142" t="s">
        <v>178</v>
      </c>
      <c r="C1162" s="163" t="s">
        <v>179</v>
      </c>
      <c r="D1162" s="206">
        <v>39772</v>
      </c>
      <c r="E1162" s="72">
        <v>7950</v>
      </c>
      <c r="F1162" s="72">
        <v>4000</v>
      </c>
      <c r="G1162" s="72">
        <v>4000</v>
      </c>
      <c r="H1162" s="213"/>
      <c r="I1162" s="213"/>
      <c r="J1162" s="217"/>
      <c r="K1162" s="209" t="s">
        <v>180</v>
      </c>
      <c r="L1162" s="56"/>
      <c r="M1162" s="56"/>
      <c r="N1162" s="56"/>
      <c r="O1162" s="56"/>
      <c r="P1162" s="56"/>
      <c r="Q1162" s="56"/>
      <c r="R1162" s="56"/>
      <c r="S1162" s="56"/>
      <c r="T1162" s="56"/>
      <c r="U1162" s="56"/>
      <c r="V1162" s="56"/>
      <c r="W1162" s="56"/>
      <c r="X1162" s="56"/>
      <c r="Y1162" s="56"/>
    </row>
    <row r="1163" spans="1:25" s="30" customFormat="1" ht="15.75" customHeight="1">
      <c r="A1163" s="207"/>
      <c r="B1163" s="142"/>
      <c r="C1163" s="163"/>
      <c r="D1163" s="207"/>
      <c r="E1163" s="72">
        <v>0</v>
      </c>
      <c r="F1163" s="72">
        <v>0</v>
      </c>
      <c r="G1163" s="72">
        <v>0</v>
      </c>
      <c r="H1163" s="213"/>
      <c r="I1163" s="213"/>
      <c r="J1163" s="217"/>
      <c r="K1163" s="209"/>
      <c r="L1163" s="56"/>
      <c r="M1163" s="56"/>
      <c r="N1163" s="56"/>
      <c r="O1163" s="56"/>
      <c r="P1163" s="56"/>
      <c r="Q1163" s="56"/>
      <c r="R1163" s="56"/>
      <c r="S1163" s="56"/>
      <c r="T1163" s="56"/>
      <c r="U1163" s="56"/>
      <c r="V1163" s="56"/>
      <c r="W1163" s="56"/>
      <c r="X1163" s="56"/>
      <c r="Y1163" s="56"/>
    </row>
    <row r="1164" spans="1:25" s="30" customFormat="1" ht="15.75" customHeight="1">
      <c r="A1164" s="207"/>
      <c r="B1164" s="142"/>
      <c r="C1164" s="163"/>
      <c r="D1164" s="207"/>
      <c r="E1164" s="72">
        <v>0</v>
      </c>
      <c r="F1164" s="72">
        <v>0</v>
      </c>
      <c r="G1164" s="72">
        <v>0</v>
      </c>
      <c r="H1164" s="213"/>
      <c r="I1164" s="213"/>
      <c r="J1164" s="217"/>
      <c r="K1164" s="209"/>
      <c r="L1164" s="56"/>
      <c r="M1164" s="56"/>
      <c r="N1164" s="56"/>
      <c r="O1164" s="56"/>
      <c r="P1164" s="56"/>
      <c r="Q1164" s="56"/>
      <c r="R1164" s="56"/>
      <c r="S1164" s="56"/>
      <c r="T1164" s="56"/>
      <c r="U1164" s="56"/>
      <c r="V1164" s="56"/>
      <c r="W1164" s="56"/>
      <c r="X1164" s="56"/>
      <c r="Y1164" s="56"/>
    </row>
    <row r="1165" spans="1:25" s="30" customFormat="1" ht="114.75" customHeight="1">
      <c r="A1165" s="207">
        <v>9</v>
      </c>
      <c r="B1165" s="142" t="s">
        <v>181</v>
      </c>
      <c r="C1165" s="163" t="s">
        <v>182</v>
      </c>
      <c r="D1165" s="206">
        <v>39772</v>
      </c>
      <c r="E1165" s="72">
        <v>3000</v>
      </c>
      <c r="F1165" s="72">
        <v>2500</v>
      </c>
      <c r="G1165" s="72">
        <v>2500</v>
      </c>
      <c r="H1165" s="213"/>
      <c r="I1165" s="213"/>
      <c r="J1165" s="217"/>
      <c r="K1165" s="209" t="s">
        <v>183</v>
      </c>
      <c r="L1165" s="56"/>
      <c r="M1165" s="56"/>
      <c r="N1165" s="56"/>
      <c r="O1165" s="56"/>
      <c r="P1165" s="56"/>
      <c r="Q1165" s="56"/>
      <c r="R1165" s="56"/>
      <c r="S1165" s="56"/>
      <c r="T1165" s="56"/>
      <c r="U1165" s="56"/>
      <c r="V1165" s="56"/>
      <c r="W1165" s="56"/>
      <c r="X1165" s="56"/>
      <c r="Y1165" s="56"/>
    </row>
    <row r="1166" spans="1:25" s="30" customFormat="1" ht="15.75" customHeight="1">
      <c r="A1166" s="207"/>
      <c r="B1166" s="142"/>
      <c r="C1166" s="163"/>
      <c r="D1166" s="207"/>
      <c r="E1166" s="72">
        <v>0</v>
      </c>
      <c r="F1166" s="72">
        <v>0</v>
      </c>
      <c r="G1166" s="72">
        <v>0</v>
      </c>
      <c r="H1166" s="213"/>
      <c r="I1166" s="213"/>
      <c r="J1166" s="217"/>
      <c r="K1166" s="209"/>
      <c r="L1166" s="56"/>
      <c r="M1166" s="56"/>
      <c r="N1166" s="56"/>
      <c r="O1166" s="56"/>
      <c r="P1166" s="56"/>
      <c r="Q1166" s="56"/>
      <c r="R1166" s="56"/>
      <c r="S1166" s="56"/>
      <c r="T1166" s="56"/>
      <c r="U1166" s="56"/>
      <c r="V1166" s="56"/>
      <c r="W1166" s="56"/>
      <c r="X1166" s="56"/>
      <c r="Y1166" s="56"/>
    </row>
    <row r="1167" spans="1:25" s="30" customFormat="1" ht="21.75" customHeight="1">
      <c r="A1167" s="207"/>
      <c r="B1167" s="142"/>
      <c r="C1167" s="163"/>
      <c r="D1167" s="207"/>
      <c r="E1167" s="72">
        <v>0</v>
      </c>
      <c r="F1167" s="72">
        <v>0</v>
      </c>
      <c r="G1167" s="72">
        <v>0</v>
      </c>
      <c r="H1167" s="213"/>
      <c r="I1167" s="213"/>
      <c r="J1167" s="217"/>
      <c r="K1167" s="209"/>
      <c r="L1167" s="56"/>
      <c r="M1167" s="56"/>
      <c r="N1167" s="56"/>
      <c r="O1167" s="56"/>
      <c r="P1167" s="56"/>
      <c r="Q1167" s="56"/>
      <c r="R1167" s="56"/>
      <c r="S1167" s="56"/>
      <c r="T1167" s="56"/>
      <c r="U1167" s="56"/>
      <c r="V1167" s="56"/>
      <c r="W1167" s="56"/>
      <c r="X1167" s="56"/>
      <c r="Y1167" s="56"/>
    </row>
    <row r="1168" spans="1:25" s="30" customFormat="1" ht="280.5" customHeight="1">
      <c r="A1168" s="207">
        <v>10</v>
      </c>
      <c r="B1168" s="142" t="s">
        <v>184</v>
      </c>
      <c r="C1168" s="163" t="s">
        <v>185</v>
      </c>
      <c r="D1168" s="206">
        <v>39752</v>
      </c>
      <c r="E1168" s="72">
        <v>4810</v>
      </c>
      <c r="F1168" s="72">
        <v>3000</v>
      </c>
      <c r="G1168" s="72">
        <v>3000</v>
      </c>
      <c r="H1168" s="213"/>
      <c r="I1168" s="213"/>
      <c r="J1168" s="217"/>
      <c r="K1168" s="209" t="s">
        <v>28</v>
      </c>
      <c r="L1168" s="56"/>
      <c r="M1168" s="56"/>
      <c r="N1168" s="56"/>
      <c r="O1168" s="56"/>
      <c r="P1168" s="56"/>
      <c r="Q1168" s="56"/>
      <c r="R1168" s="56"/>
      <c r="S1168" s="56"/>
      <c r="T1168" s="56"/>
      <c r="U1168" s="56"/>
      <c r="V1168" s="56"/>
      <c r="W1168" s="56"/>
      <c r="X1168" s="56"/>
      <c r="Y1168" s="56"/>
    </row>
    <row r="1169" spans="1:25" s="30" customFormat="1" ht="15.75" customHeight="1">
      <c r="A1169" s="207"/>
      <c r="B1169" s="142"/>
      <c r="C1169" s="163"/>
      <c r="D1169" s="207"/>
      <c r="E1169" s="72">
        <v>0</v>
      </c>
      <c r="F1169" s="72">
        <v>0</v>
      </c>
      <c r="G1169" s="72">
        <v>0</v>
      </c>
      <c r="H1169" s="213"/>
      <c r="I1169" s="213"/>
      <c r="J1169" s="217"/>
      <c r="K1169" s="209"/>
      <c r="L1169" s="56"/>
      <c r="M1169" s="56"/>
      <c r="N1169" s="56"/>
      <c r="O1169" s="56"/>
      <c r="P1169" s="56"/>
      <c r="Q1169" s="56"/>
      <c r="R1169" s="56"/>
      <c r="S1169" s="56"/>
      <c r="T1169" s="56"/>
      <c r="U1169" s="56"/>
      <c r="V1169" s="56"/>
      <c r="W1169" s="56"/>
      <c r="X1169" s="56"/>
      <c r="Y1169" s="56"/>
    </row>
    <row r="1170" spans="1:25" s="30" customFormat="1" ht="46.5" customHeight="1">
      <c r="A1170" s="207"/>
      <c r="B1170" s="142"/>
      <c r="C1170" s="163"/>
      <c r="D1170" s="207"/>
      <c r="E1170" s="72">
        <v>0</v>
      </c>
      <c r="F1170" s="72">
        <v>0</v>
      </c>
      <c r="G1170" s="72">
        <v>0</v>
      </c>
      <c r="H1170" s="213"/>
      <c r="I1170" s="213"/>
      <c r="J1170" s="217"/>
      <c r="K1170" s="209"/>
      <c r="L1170" s="56"/>
      <c r="M1170" s="56"/>
      <c r="N1170" s="56"/>
      <c r="O1170" s="56"/>
      <c r="P1170" s="56"/>
      <c r="Q1170" s="56"/>
      <c r="R1170" s="56"/>
      <c r="S1170" s="56"/>
      <c r="T1170" s="56"/>
      <c r="U1170" s="56"/>
      <c r="V1170" s="56"/>
      <c r="W1170" s="56"/>
      <c r="X1170" s="56"/>
      <c r="Y1170" s="56"/>
    </row>
    <row r="1171" spans="1:25" s="30" customFormat="1" ht="15.75" customHeight="1">
      <c r="A1171" s="207"/>
      <c r="B1171" s="218" t="s">
        <v>31</v>
      </c>
      <c r="C1171" s="213"/>
      <c r="D1171" s="213"/>
      <c r="E1171" s="72">
        <f>E1141+E1144+E1147+E1150+E1153+E1156+E1159+E1162+E1165+E1168</f>
        <v>44710</v>
      </c>
      <c r="F1171" s="72">
        <f>F1141+F1144+F1147+F1150+F1153+F1156+F1159+F1162+F1165+F1168</f>
        <v>26050</v>
      </c>
      <c r="G1171" s="72">
        <f>G1141+G1144+G1147+G1150+G1153+G1156+G1159+G1162+G1165+G1168</f>
        <v>26050</v>
      </c>
      <c r="H1171" s="213"/>
      <c r="I1171" s="213"/>
      <c r="J1171" s="217"/>
      <c r="K1171" s="201"/>
      <c r="L1171" s="56"/>
      <c r="M1171" s="56"/>
      <c r="N1171" s="56"/>
      <c r="O1171" s="56"/>
      <c r="P1171" s="56"/>
      <c r="Q1171" s="56"/>
      <c r="R1171" s="56"/>
      <c r="S1171" s="56"/>
      <c r="T1171" s="56"/>
      <c r="U1171" s="56"/>
      <c r="V1171" s="56"/>
      <c r="W1171" s="56"/>
      <c r="X1171" s="56"/>
      <c r="Y1171" s="56"/>
    </row>
    <row r="1172" spans="1:25" s="30" customFormat="1" ht="15.75" customHeight="1">
      <c r="A1172" s="207"/>
      <c r="B1172" s="219"/>
      <c r="C1172" s="213"/>
      <c r="D1172" s="213"/>
      <c r="E1172" s="72">
        <f aca="true" t="shared" si="10" ref="E1172:G1173">E1142</f>
        <v>0</v>
      </c>
      <c r="F1172" s="72">
        <f t="shared" si="10"/>
        <v>0</v>
      </c>
      <c r="G1172" s="72">
        <f t="shared" si="10"/>
        <v>0</v>
      </c>
      <c r="H1172" s="213"/>
      <c r="I1172" s="213"/>
      <c r="J1172" s="217"/>
      <c r="K1172" s="201"/>
      <c r="L1172" s="56"/>
      <c r="M1172" s="56"/>
      <c r="N1172" s="56"/>
      <c r="O1172" s="56"/>
      <c r="P1172" s="56"/>
      <c r="Q1172" s="56"/>
      <c r="R1172" s="56"/>
      <c r="S1172" s="56"/>
      <c r="T1172" s="56"/>
      <c r="U1172" s="56"/>
      <c r="V1172" s="56"/>
      <c r="W1172" s="56"/>
      <c r="X1172" s="56"/>
      <c r="Y1172" s="56"/>
    </row>
    <row r="1173" spans="1:25" s="30" customFormat="1" ht="13.5" customHeight="1">
      <c r="A1173" s="207"/>
      <c r="B1173" s="219"/>
      <c r="C1173" s="213"/>
      <c r="D1173" s="213"/>
      <c r="E1173" s="72">
        <f t="shared" si="10"/>
        <v>0</v>
      </c>
      <c r="F1173" s="72">
        <f t="shared" si="10"/>
        <v>0</v>
      </c>
      <c r="G1173" s="72">
        <f t="shared" si="10"/>
        <v>0</v>
      </c>
      <c r="H1173" s="213"/>
      <c r="I1173" s="213"/>
      <c r="J1173" s="217"/>
      <c r="K1173" s="201"/>
      <c r="L1173" s="56"/>
      <c r="M1173" s="56"/>
      <c r="N1173" s="56"/>
      <c r="O1173" s="56"/>
      <c r="P1173" s="56"/>
      <c r="Q1173" s="56"/>
      <c r="R1173" s="56"/>
      <c r="S1173" s="56"/>
      <c r="T1173" s="56"/>
      <c r="U1173" s="56"/>
      <c r="V1173" s="56"/>
      <c r="W1173" s="56"/>
      <c r="X1173" s="56"/>
      <c r="Y1173" s="56"/>
    </row>
    <row r="1174" ht="13.5" thickBot="1"/>
    <row r="1175" spans="1:11" ht="15.75" thickTop="1">
      <c r="A1175" s="220" t="s">
        <v>37</v>
      </c>
      <c r="B1175" s="221"/>
      <c r="C1175" s="221"/>
      <c r="D1175" s="221"/>
      <c r="E1175" s="127"/>
      <c r="F1175" s="128"/>
      <c r="G1175" s="128"/>
      <c r="H1175" s="12"/>
      <c r="I1175" s="224" t="s">
        <v>38</v>
      </c>
      <c r="J1175" s="225"/>
      <c r="K1175" s="226"/>
    </row>
    <row r="1176" spans="1:11" ht="15">
      <c r="A1176" s="222"/>
      <c r="B1176" s="223"/>
      <c r="C1176" s="223"/>
      <c r="D1176" s="223"/>
      <c r="E1176" s="129"/>
      <c r="F1176" s="128"/>
      <c r="G1176" s="128"/>
      <c r="H1176" s="130"/>
      <c r="I1176" s="227"/>
      <c r="J1176" s="228"/>
      <c r="K1176" s="229"/>
    </row>
  </sheetData>
  <sheetProtection/>
  <mergeCells count="853">
    <mergeCell ref="A1175:D1176"/>
    <mergeCell ref="I1175:K1176"/>
    <mergeCell ref="J1168:J1170"/>
    <mergeCell ref="K1168:K1170"/>
    <mergeCell ref="C1171:C1173"/>
    <mergeCell ref="D1171:D1173"/>
    <mergeCell ref="H1171:H1173"/>
    <mergeCell ref="I1171:I1173"/>
    <mergeCell ref="J1171:J1173"/>
    <mergeCell ref="K1171:K1173"/>
    <mergeCell ref="H1168:H1170"/>
    <mergeCell ref="I1168:I1170"/>
    <mergeCell ref="A1171:A1173"/>
    <mergeCell ref="B1171:B1173"/>
    <mergeCell ref="A1168:A1170"/>
    <mergeCell ref="B1168:B1170"/>
    <mergeCell ref="C1168:C1170"/>
    <mergeCell ref="D1168:D1170"/>
    <mergeCell ref="H1165:H1167"/>
    <mergeCell ref="I1165:I1167"/>
    <mergeCell ref="J1165:J1167"/>
    <mergeCell ref="K1165:K1167"/>
    <mergeCell ref="A1165:A1167"/>
    <mergeCell ref="B1165:B1167"/>
    <mergeCell ref="C1165:C1167"/>
    <mergeCell ref="D1165:D1167"/>
    <mergeCell ref="H1162:H1164"/>
    <mergeCell ref="I1162:I1164"/>
    <mergeCell ref="J1162:J1164"/>
    <mergeCell ref="K1162:K1164"/>
    <mergeCell ref="A1162:A1164"/>
    <mergeCell ref="B1162:B1164"/>
    <mergeCell ref="C1162:C1164"/>
    <mergeCell ref="D1162:D1164"/>
    <mergeCell ref="H1159:H1161"/>
    <mergeCell ref="I1159:I1161"/>
    <mergeCell ref="J1159:J1161"/>
    <mergeCell ref="K1159:K1161"/>
    <mergeCell ref="A1159:A1161"/>
    <mergeCell ref="B1159:B1161"/>
    <mergeCell ref="C1159:C1161"/>
    <mergeCell ref="D1159:D1161"/>
    <mergeCell ref="H1156:H1158"/>
    <mergeCell ref="I1156:I1158"/>
    <mergeCell ref="J1156:J1158"/>
    <mergeCell ref="K1156:K1158"/>
    <mergeCell ref="A1156:A1158"/>
    <mergeCell ref="B1156:B1158"/>
    <mergeCell ref="C1156:C1158"/>
    <mergeCell ref="D1156:D1158"/>
    <mergeCell ref="H1153:H1155"/>
    <mergeCell ref="I1153:I1155"/>
    <mergeCell ref="J1153:J1155"/>
    <mergeCell ref="K1153:K1155"/>
    <mergeCell ref="A1153:A1155"/>
    <mergeCell ref="B1153:B1155"/>
    <mergeCell ref="C1153:C1155"/>
    <mergeCell ref="D1153:D1155"/>
    <mergeCell ref="H1150:H1152"/>
    <mergeCell ref="I1150:I1152"/>
    <mergeCell ref="J1150:J1152"/>
    <mergeCell ref="K1150:K1152"/>
    <mergeCell ref="A1150:A1152"/>
    <mergeCell ref="B1150:B1152"/>
    <mergeCell ref="C1150:C1152"/>
    <mergeCell ref="D1150:D1152"/>
    <mergeCell ref="K1144:K1146"/>
    <mergeCell ref="A1147:A1149"/>
    <mergeCell ref="B1147:B1149"/>
    <mergeCell ref="C1147:C1149"/>
    <mergeCell ref="D1147:D1149"/>
    <mergeCell ref="H1147:H1149"/>
    <mergeCell ref="I1147:I1149"/>
    <mergeCell ref="J1147:J1149"/>
    <mergeCell ref="K1147:K1149"/>
    <mergeCell ref="I1141:I1143"/>
    <mergeCell ref="J1141:J1143"/>
    <mergeCell ref="K1141:K1143"/>
    <mergeCell ref="A1144:A1146"/>
    <mergeCell ref="B1144:B1146"/>
    <mergeCell ref="C1144:C1146"/>
    <mergeCell ref="D1144:D1146"/>
    <mergeCell ref="H1144:H1146"/>
    <mergeCell ref="I1144:I1146"/>
    <mergeCell ref="J1144:J1146"/>
    <mergeCell ref="B1138:C1138"/>
    <mergeCell ref="B1037:B1039"/>
    <mergeCell ref="A1037:A1039"/>
    <mergeCell ref="A1062:A1064"/>
    <mergeCell ref="B1062:B1064"/>
    <mergeCell ref="A1072:A1074"/>
    <mergeCell ref="B1072:B1074"/>
    <mergeCell ref="A1082:A1084"/>
    <mergeCell ref="B1082:B1084"/>
    <mergeCell ref="A1101:A1103"/>
    <mergeCell ref="H1135:H1137"/>
    <mergeCell ref="I1135:I1137"/>
    <mergeCell ref="J1135:J1137"/>
    <mergeCell ref="K1135:K1137"/>
    <mergeCell ref="A1135:A1137"/>
    <mergeCell ref="B1135:B1137"/>
    <mergeCell ref="C1135:C1137"/>
    <mergeCell ref="D1135:D1137"/>
    <mergeCell ref="K1129:K1131"/>
    <mergeCell ref="C1125:C1127"/>
    <mergeCell ref="A1132:A1134"/>
    <mergeCell ref="B1132:B1134"/>
    <mergeCell ref="C1132:C1134"/>
    <mergeCell ref="D1132:D1134"/>
    <mergeCell ref="H1132:H1134"/>
    <mergeCell ref="I1132:I1134"/>
    <mergeCell ref="J1132:J1134"/>
    <mergeCell ref="K1132:K1134"/>
    <mergeCell ref="A1125:A1127"/>
    <mergeCell ref="B1125:B1127"/>
    <mergeCell ref="K1125:K1127"/>
    <mergeCell ref="A1129:A1131"/>
    <mergeCell ref="B1129:B1131"/>
    <mergeCell ref="C1129:C1131"/>
    <mergeCell ref="D1129:D1131"/>
    <mergeCell ref="H1129:H1131"/>
    <mergeCell ref="I1129:I1131"/>
    <mergeCell ref="J1129:J1131"/>
    <mergeCell ref="D1125:D1127"/>
    <mergeCell ref="H1125:H1127"/>
    <mergeCell ref="I1125:I1127"/>
    <mergeCell ref="J1125:J1127"/>
    <mergeCell ref="H1122:H1124"/>
    <mergeCell ref="I1122:I1124"/>
    <mergeCell ref="J1122:J1124"/>
    <mergeCell ref="K1122:K1124"/>
    <mergeCell ref="A1122:A1124"/>
    <mergeCell ref="B1122:B1124"/>
    <mergeCell ref="C1122:C1124"/>
    <mergeCell ref="D1122:D1124"/>
    <mergeCell ref="H1119:H1121"/>
    <mergeCell ref="I1119:I1121"/>
    <mergeCell ref="J1119:J1121"/>
    <mergeCell ref="K1119:K1121"/>
    <mergeCell ref="A1119:A1121"/>
    <mergeCell ref="B1119:B1121"/>
    <mergeCell ref="C1119:C1121"/>
    <mergeCell ref="D1119:D1121"/>
    <mergeCell ref="H1116:H1118"/>
    <mergeCell ref="I1116:I1118"/>
    <mergeCell ref="J1116:J1118"/>
    <mergeCell ref="K1116:K1118"/>
    <mergeCell ref="A1116:A1118"/>
    <mergeCell ref="B1116:B1118"/>
    <mergeCell ref="C1116:C1118"/>
    <mergeCell ref="D1116:D1118"/>
    <mergeCell ref="H1113:H1115"/>
    <mergeCell ref="I1113:I1115"/>
    <mergeCell ref="J1113:J1115"/>
    <mergeCell ref="K1113:K1115"/>
    <mergeCell ref="A1113:A1115"/>
    <mergeCell ref="B1113:B1115"/>
    <mergeCell ref="C1113:C1115"/>
    <mergeCell ref="D1113:D1115"/>
    <mergeCell ref="J1107:J1109"/>
    <mergeCell ref="K1107:K1109"/>
    <mergeCell ref="A1110:A1112"/>
    <mergeCell ref="B1110:B1112"/>
    <mergeCell ref="C1110:C1112"/>
    <mergeCell ref="D1110:D1112"/>
    <mergeCell ref="H1110:H1112"/>
    <mergeCell ref="I1110:I1112"/>
    <mergeCell ref="J1110:J1112"/>
    <mergeCell ref="K1110:K1112"/>
    <mergeCell ref="K1101:K1103"/>
    <mergeCell ref="A1107:A1109"/>
    <mergeCell ref="B1107:B1109"/>
    <mergeCell ref="C1107:C1109"/>
    <mergeCell ref="D1107:D1109"/>
    <mergeCell ref="H1107:H1109"/>
    <mergeCell ref="I1107:I1109"/>
    <mergeCell ref="C1101:C1103"/>
    <mergeCell ref="D1101:D1103"/>
    <mergeCell ref="H1101:H1103"/>
    <mergeCell ref="I1101:I1103"/>
    <mergeCell ref="J1101:J1103"/>
    <mergeCell ref="B1101:B1103"/>
    <mergeCell ref="J1095:J1097"/>
    <mergeCell ref="H1098:H1100"/>
    <mergeCell ref="I1098:I1100"/>
    <mergeCell ref="J1098:J1100"/>
    <mergeCell ref="B1098:B1100"/>
    <mergeCell ref="C1098:C1100"/>
    <mergeCell ref="D1098:D1100"/>
    <mergeCell ref="K1098:K1100"/>
    <mergeCell ref="A1095:A1097"/>
    <mergeCell ref="B1095:B1097"/>
    <mergeCell ref="C1095:C1097"/>
    <mergeCell ref="D1095:D1097"/>
    <mergeCell ref="H1095:H1097"/>
    <mergeCell ref="I1095:I1097"/>
    <mergeCell ref="K1095:K1097"/>
    <mergeCell ref="A1098:A1100"/>
    <mergeCell ref="J1089:J1091"/>
    <mergeCell ref="K1089:K1091"/>
    <mergeCell ref="A1092:A1094"/>
    <mergeCell ref="B1092:B1094"/>
    <mergeCell ref="C1092:C1094"/>
    <mergeCell ref="D1092:D1094"/>
    <mergeCell ref="H1092:H1094"/>
    <mergeCell ref="I1092:I1094"/>
    <mergeCell ref="J1092:J1094"/>
    <mergeCell ref="K1092:K1094"/>
    <mergeCell ref="H1089:H1091"/>
    <mergeCell ref="I1089:I1091"/>
    <mergeCell ref="A1086:A1088"/>
    <mergeCell ref="B1086:B1088"/>
    <mergeCell ref="A1089:A1091"/>
    <mergeCell ref="B1089:B1091"/>
    <mergeCell ref="C1089:C1091"/>
    <mergeCell ref="D1089:D1091"/>
    <mergeCell ref="C1086:C1088"/>
    <mergeCell ref="D1086:D1088"/>
    <mergeCell ref="C1082:C1084"/>
    <mergeCell ref="D1082:D1084"/>
    <mergeCell ref="H1082:H1084"/>
    <mergeCell ref="I1082:I1084"/>
    <mergeCell ref="J1086:J1088"/>
    <mergeCell ref="K1086:K1088"/>
    <mergeCell ref="H1086:H1088"/>
    <mergeCell ref="I1086:I1088"/>
    <mergeCell ref="J1079:J1081"/>
    <mergeCell ref="K1079:K1081"/>
    <mergeCell ref="J1082:J1084"/>
    <mergeCell ref="K1082:K1084"/>
    <mergeCell ref="H1079:H1081"/>
    <mergeCell ref="I1079:I1081"/>
    <mergeCell ref="A1076:A1078"/>
    <mergeCell ref="B1076:B1078"/>
    <mergeCell ref="A1079:A1081"/>
    <mergeCell ref="B1079:B1081"/>
    <mergeCell ref="C1079:C1081"/>
    <mergeCell ref="D1079:D1081"/>
    <mergeCell ref="C1076:C1078"/>
    <mergeCell ref="D1076:D1078"/>
    <mergeCell ref="C1072:C1074"/>
    <mergeCell ref="D1072:D1074"/>
    <mergeCell ref="H1072:H1074"/>
    <mergeCell ref="I1072:I1074"/>
    <mergeCell ref="J1076:J1078"/>
    <mergeCell ref="K1076:K1078"/>
    <mergeCell ref="H1076:H1078"/>
    <mergeCell ref="I1076:I1078"/>
    <mergeCell ref="J1069:J1071"/>
    <mergeCell ref="K1069:K1071"/>
    <mergeCell ref="J1072:J1074"/>
    <mergeCell ref="K1072:K1074"/>
    <mergeCell ref="K1066:K1068"/>
    <mergeCell ref="C1062:C1064"/>
    <mergeCell ref="B1069:B1071"/>
    <mergeCell ref="C1069:C1071"/>
    <mergeCell ref="D1069:D1071"/>
    <mergeCell ref="H1069:H1071"/>
    <mergeCell ref="I1069:I1071"/>
    <mergeCell ref="D1062:D1064"/>
    <mergeCell ref="H1062:H1064"/>
    <mergeCell ref="I1062:I1064"/>
    <mergeCell ref="H1141:H1143"/>
    <mergeCell ref="A1069:A1071"/>
    <mergeCell ref="K1062:K1064"/>
    <mergeCell ref="A1066:A1068"/>
    <mergeCell ref="B1066:B1068"/>
    <mergeCell ref="C1066:C1068"/>
    <mergeCell ref="D1066:D1068"/>
    <mergeCell ref="H1066:H1068"/>
    <mergeCell ref="I1066:I1068"/>
    <mergeCell ref="J1066:J1068"/>
    <mergeCell ref="A1141:A1143"/>
    <mergeCell ref="B1141:B1143"/>
    <mergeCell ref="C1141:C1143"/>
    <mergeCell ref="D1141:D1143"/>
    <mergeCell ref="J1062:J1064"/>
    <mergeCell ref="H1059:H1061"/>
    <mergeCell ref="I1059:I1061"/>
    <mergeCell ref="J1059:J1061"/>
    <mergeCell ref="K1059:K1061"/>
    <mergeCell ref="A1059:A1061"/>
    <mergeCell ref="B1059:B1061"/>
    <mergeCell ref="C1059:C1061"/>
    <mergeCell ref="D1059:D1061"/>
    <mergeCell ref="H1056:H1058"/>
    <mergeCell ref="I1056:I1058"/>
    <mergeCell ref="J1056:J1058"/>
    <mergeCell ref="K1056:K1058"/>
    <mergeCell ref="A1056:A1058"/>
    <mergeCell ref="B1056:B1058"/>
    <mergeCell ref="C1056:C1058"/>
    <mergeCell ref="D1056:D1058"/>
    <mergeCell ref="H1053:H1055"/>
    <mergeCell ref="I1053:I1055"/>
    <mergeCell ref="J1053:J1055"/>
    <mergeCell ref="K1053:K1055"/>
    <mergeCell ref="A1053:A1055"/>
    <mergeCell ref="B1053:B1055"/>
    <mergeCell ref="C1053:C1055"/>
    <mergeCell ref="D1053:D1055"/>
    <mergeCell ref="H1050:H1052"/>
    <mergeCell ref="I1050:I1052"/>
    <mergeCell ref="J1050:J1052"/>
    <mergeCell ref="K1050:K1052"/>
    <mergeCell ref="A1050:A1052"/>
    <mergeCell ref="B1050:B1052"/>
    <mergeCell ref="C1050:C1052"/>
    <mergeCell ref="D1050:D1052"/>
    <mergeCell ref="H1047:H1049"/>
    <mergeCell ref="I1047:I1049"/>
    <mergeCell ref="J1047:J1049"/>
    <mergeCell ref="K1047:K1049"/>
    <mergeCell ref="A1047:A1049"/>
    <mergeCell ref="B1047:B1049"/>
    <mergeCell ref="C1047:C1049"/>
    <mergeCell ref="D1047:D1049"/>
    <mergeCell ref="H1044:H1046"/>
    <mergeCell ref="I1044:I1046"/>
    <mergeCell ref="J1044:J1046"/>
    <mergeCell ref="K1044:K1046"/>
    <mergeCell ref="A1044:A1046"/>
    <mergeCell ref="B1044:B1046"/>
    <mergeCell ref="C1044:C1046"/>
    <mergeCell ref="D1044:D1046"/>
    <mergeCell ref="A1041:A1043"/>
    <mergeCell ref="B1041:B1043"/>
    <mergeCell ref="C1041:C1043"/>
    <mergeCell ref="D1041:D1043"/>
    <mergeCell ref="C1037:C1039"/>
    <mergeCell ref="D1037:D1039"/>
    <mergeCell ref="H1037:H1039"/>
    <mergeCell ref="I1037:I1039"/>
    <mergeCell ref="H1034:H1036"/>
    <mergeCell ref="I1034:I1036"/>
    <mergeCell ref="J1041:J1043"/>
    <mergeCell ref="K1041:K1043"/>
    <mergeCell ref="J1034:J1036"/>
    <mergeCell ref="K1034:K1036"/>
    <mergeCell ref="J1037:J1039"/>
    <mergeCell ref="K1037:K1039"/>
    <mergeCell ref="H1041:H1043"/>
    <mergeCell ref="I1041:I1043"/>
    <mergeCell ref="A1034:A1036"/>
    <mergeCell ref="B1034:B1036"/>
    <mergeCell ref="C1034:C1036"/>
    <mergeCell ref="D1034:D1036"/>
    <mergeCell ref="H1031:H1033"/>
    <mergeCell ref="I1031:I1033"/>
    <mergeCell ref="J1031:J1033"/>
    <mergeCell ref="K1031:K1033"/>
    <mergeCell ref="A1031:A1033"/>
    <mergeCell ref="B1031:B1033"/>
    <mergeCell ref="C1031:C1033"/>
    <mergeCell ref="D1031:D1033"/>
    <mergeCell ref="H1028:H1030"/>
    <mergeCell ref="I1028:I1030"/>
    <mergeCell ref="J1028:J1030"/>
    <mergeCell ref="K1028:K1030"/>
    <mergeCell ref="A1028:A1030"/>
    <mergeCell ref="B1028:B1030"/>
    <mergeCell ref="C1028:C1030"/>
    <mergeCell ref="D1028:D1030"/>
    <mergeCell ref="H1025:H1027"/>
    <mergeCell ref="I1025:I1027"/>
    <mergeCell ref="J1025:J1027"/>
    <mergeCell ref="K1025:K1027"/>
    <mergeCell ref="A1025:A1027"/>
    <mergeCell ref="B1025:B1027"/>
    <mergeCell ref="C1025:C1027"/>
    <mergeCell ref="D1025:D1027"/>
    <mergeCell ref="H1022:H1024"/>
    <mergeCell ref="I1022:I1024"/>
    <mergeCell ref="J1022:J1024"/>
    <mergeCell ref="K1022:K1024"/>
    <mergeCell ref="A1022:A1024"/>
    <mergeCell ref="B1022:B1024"/>
    <mergeCell ref="C1022:C1024"/>
    <mergeCell ref="D1022:D1024"/>
    <mergeCell ref="K1016:K1018"/>
    <mergeCell ref="A1019:A1021"/>
    <mergeCell ref="B1019:B1021"/>
    <mergeCell ref="C1019:C1021"/>
    <mergeCell ref="D1019:D1021"/>
    <mergeCell ref="H1019:H1021"/>
    <mergeCell ref="I1019:I1021"/>
    <mergeCell ref="J1019:J1021"/>
    <mergeCell ref="K1019:K1021"/>
    <mergeCell ref="I1012:I1014"/>
    <mergeCell ref="J1012:J1014"/>
    <mergeCell ref="K1012:K1014"/>
    <mergeCell ref="A1016:A1018"/>
    <mergeCell ref="B1016:B1018"/>
    <mergeCell ref="C1016:C1018"/>
    <mergeCell ref="D1016:D1018"/>
    <mergeCell ref="H1016:H1018"/>
    <mergeCell ref="I1016:I1018"/>
    <mergeCell ref="J1016:J1018"/>
    <mergeCell ref="E1012:E1014"/>
    <mergeCell ref="F1012:F1014"/>
    <mergeCell ref="G1012:G1014"/>
    <mergeCell ref="H1012:H1014"/>
    <mergeCell ref="A1012:A1014"/>
    <mergeCell ref="B1012:B1014"/>
    <mergeCell ref="C1012:C1014"/>
    <mergeCell ref="D1012:D1014"/>
    <mergeCell ref="H1008:H1010"/>
    <mergeCell ref="I1008:I1010"/>
    <mergeCell ref="J1008:J1010"/>
    <mergeCell ref="K1008:K1010"/>
    <mergeCell ref="A1008:A1010"/>
    <mergeCell ref="B1008:B1010"/>
    <mergeCell ref="C1008:C1010"/>
    <mergeCell ref="D1008:D1010"/>
    <mergeCell ref="H1005:H1007"/>
    <mergeCell ref="I1005:I1007"/>
    <mergeCell ref="J1005:J1007"/>
    <mergeCell ref="K1005:K1007"/>
    <mergeCell ref="A1005:A1007"/>
    <mergeCell ref="B1005:B1007"/>
    <mergeCell ref="C1005:C1007"/>
    <mergeCell ref="D1005:D1007"/>
    <mergeCell ref="H1002:H1004"/>
    <mergeCell ref="I1002:I1004"/>
    <mergeCell ref="J1002:J1004"/>
    <mergeCell ref="K1002:K1004"/>
    <mergeCell ref="A1002:A1004"/>
    <mergeCell ref="B1002:B1004"/>
    <mergeCell ref="C1002:C1004"/>
    <mergeCell ref="D1002:D1004"/>
    <mergeCell ref="H999:H1001"/>
    <mergeCell ref="I999:I1001"/>
    <mergeCell ref="J999:J1001"/>
    <mergeCell ref="K999:K1001"/>
    <mergeCell ref="A999:A1001"/>
    <mergeCell ref="B999:B1001"/>
    <mergeCell ref="C999:C1001"/>
    <mergeCell ref="D999:D1001"/>
    <mergeCell ref="H996:H998"/>
    <mergeCell ref="I996:I998"/>
    <mergeCell ref="J996:J998"/>
    <mergeCell ref="K996:K998"/>
    <mergeCell ref="A996:A998"/>
    <mergeCell ref="B996:B998"/>
    <mergeCell ref="C996:C998"/>
    <mergeCell ref="D996:D998"/>
    <mergeCell ref="H993:H995"/>
    <mergeCell ref="I993:I995"/>
    <mergeCell ref="J993:J995"/>
    <mergeCell ref="K993:K995"/>
    <mergeCell ref="A993:A995"/>
    <mergeCell ref="B993:B995"/>
    <mergeCell ref="C993:C995"/>
    <mergeCell ref="D993:D995"/>
    <mergeCell ref="H990:H992"/>
    <mergeCell ref="I990:I992"/>
    <mergeCell ref="J990:J992"/>
    <mergeCell ref="K990:K992"/>
    <mergeCell ref="A990:A992"/>
    <mergeCell ref="B990:B992"/>
    <mergeCell ref="C990:C992"/>
    <mergeCell ref="D990:D992"/>
    <mergeCell ref="H987:H989"/>
    <mergeCell ref="I987:I989"/>
    <mergeCell ref="J987:J989"/>
    <mergeCell ref="K987:K989"/>
    <mergeCell ref="A987:A989"/>
    <mergeCell ref="B987:B989"/>
    <mergeCell ref="C987:C989"/>
    <mergeCell ref="D987:D989"/>
    <mergeCell ref="H984:H986"/>
    <mergeCell ref="I984:I986"/>
    <mergeCell ref="J984:J986"/>
    <mergeCell ref="K984:K986"/>
    <mergeCell ref="A984:A986"/>
    <mergeCell ref="B984:B986"/>
    <mergeCell ref="C984:C986"/>
    <mergeCell ref="D984:D986"/>
    <mergeCell ref="H981:H983"/>
    <mergeCell ref="I981:I983"/>
    <mergeCell ref="J981:J983"/>
    <mergeCell ref="K981:K983"/>
    <mergeCell ref="A981:A983"/>
    <mergeCell ref="B981:B983"/>
    <mergeCell ref="C981:C983"/>
    <mergeCell ref="D981:D983"/>
    <mergeCell ref="H978:H980"/>
    <mergeCell ref="I978:I980"/>
    <mergeCell ref="J978:J980"/>
    <mergeCell ref="K978:K980"/>
    <mergeCell ref="A978:A980"/>
    <mergeCell ref="B978:B980"/>
    <mergeCell ref="C978:C980"/>
    <mergeCell ref="D978:D980"/>
    <mergeCell ref="H975:H977"/>
    <mergeCell ref="I975:I977"/>
    <mergeCell ref="J975:J977"/>
    <mergeCell ref="K975:K977"/>
    <mergeCell ref="A975:A977"/>
    <mergeCell ref="B975:B977"/>
    <mergeCell ref="C975:C977"/>
    <mergeCell ref="D975:D977"/>
    <mergeCell ref="H972:H974"/>
    <mergeCell ref="I972:I974"/>
    <mergeCell ref="J972:J974"/>
    <mergeCell ref="K972:K974"/>
    <mergeCell ref="A972:A974"/>
    <mergeCell ref="B972:B974"/>
    <mergeCell ref="C972:C974"/>
    <mergeCell ref="D972:D974"/>
    <mergeCell ref="H969:H971"/>
    <mergeCell ref="I969:I971"/>
    <mergeCell ref="J969:J971"/>
    <mergeCell ref="K969:K971"/>
    <mergeCell ref="A969:A971"/>
    <mergeCell ref="B969:B971"/>
    <mergeCell ref="C969:C971"/>
    <mergeCell ref="D969:D971"/>
    <mergeCell ref="H966:H968"/>
    <mergeCell ref="I966:I968"/>
    <mergeCell ref="J966:J968"/>
    <mergeCell ref="K966:K968"/>
    <mergeCell ref="A966:A968"/>
    <mergeCell ref="B966:B968"/>
    <mergeCell ref="C966:C968"/>
    <mergeCell ref="D966:D968"/>
    <mergeCell ref="H961:H963"/>
    <mergeCell ref="I961:I963"/>
    <mergeCell ref="J961:J963"/>
    <mergeCell ref="K961:K963"/>
    <mergeCell ref="A961:A963"/>
    <mergeCell ref="B961:B963"/>
    <mergeCell ref="C961:C963"/>
    <mergeCell ref="D961:D963"/>
    <mergeCell ref="H958:H960"/>
    <mergeCell ref="I958:I960"/>
    <mergeCell ref="J958:J960"/>
    <mergeCell ref="K958:K960"/>
    <mergeCell ref="A958:A960"/>
    <mergeCell ref="B958:B960"/>
    <mergeCell ref="C958:C960"/>
    <mergeCell ref="D958:D960"/>
    <mergeCell ref="H955:H957"/>
    <mergeCell ref="I955:I957"/>
    <mergeCell ref="J955:J957"/>
    <mergeCell ref="K955:K957"/>
    <mergeCell ref="A955:A957"/>
    <mergeCell ref="B955:B957"/>
    <mergeCell ref="C955:C957"/>
    <mergeCell ref="D955:D957"/>
    <mergeCell ref="H952:H954"/>
    <mergeCell ref="I952:I954"/>
    <mergeCell ref="J952:J954"/>
    <mergeCell ref="K952:K954"/>
    <mergeCell ref="A952:A954"/>
    <mergeCell ref="B952:B954"/>
    <mergeCell ref="C952:C954"/>
    <mergeCell ref="D952:D954"/>
    <mergeCell ref="H949:H951"/>
    <mergeCell ref="I949:I951"/>
    <mergeCell ref="J949:J951"/>
    <mergeCell ref="K949:K951"/>
    <mergeCell ref="A949:A951"/>
    <mergeCell ref="B949:B951"/>
    <mergeCell ref="C949:C951"/>
    <mergeCell ref="D949:D951"/>
    <mergeCell ref="H946:H948"/>
    <mergeCell ref="I946:I948"/>
    <mergeCell ref="J946:J948"/>
    <mergeCell ref="K946:K948"/>
    <mergeCell ref="A946:A948"/>
    <mergeCell ref="B946:B948"/>
    <mergeCell ref="C946:C948"/>
    <mergeCell ref="D946:D948"/>
    <mergeCell ref="K940:K942"/>
    <mergeCell ref="A943:A945"/>
    <mergeCell ref="B943:B945"/>
    <mergeCell ref="C943:C945"/>
    <mergeCell ref="D943:D945"/>
    <mergeCell ref="H943:H945"/>
    <mergeCell ref="I943:I945"/>
    <mergeCell ref="J943:J945"/>
    <mergeCell ref="K943:K945"/>
    <mergeCell ref="A940:A942"/>
    <mergeCell ref="J940:J942"/>
    <mergeCell ref="J932:J934"/>
    <mergeCell ref="C932:C934"/>
    <mergeCell ref="D932:D934"/>
    <mergeCell ref="H932:H934"/>
    <mergeCell ref="I932:I934"/>
    <mergeCell ref="B940:B942"/>
    <mergeCell ref="C940:C942"/>
    <mergeCell ref="D940:D942"/>
    <mergeCell ref="I940:I942"/>
    <mergeCell ref="K932:K934"/>
    <mergeCell ref="A937:A939"/>
    <mergeCell ref="B937:B939"/>
    <mergeCell ref="C937:C939"/>
    <mergeCell ref="D937:D939"/>
    <mergeCell ref="I937:I939"/>
    <mergeCell ref="J937:J939"/>
    <mergeCell ref="K937:K939"/>
    <mergeCell ref="A932:A934"/>
    <mergeCell ref="B932:B934"/>
    <mergeCell ref="H929:H931"/>
    <mergeCell ref="I929:I931"/>
    <mergeCell ref="J929:J931"/>
    <mergeCell ref="K929:K931"/>
    <mergeCell ref="A929:A931"/>
    <mergeCell ref="B929:B931"/>
    <mergeCell ref="C929:C931"/>
    <mergeCell ref="D929:D931"/>
    <mergeCell ref="H926:H928"/>
    <mergeCell ref="I926:I928"/>
    <mergeCell ref="J926:J928"/>
    <mergeCell ref="K926:K928"/>
    <mergeCell ref="A926:A928"/>
    <mergeCell ref="B926:B928"/>
    <mergeCell ref="C926:C928"/>
    <mergeCell ref="D926:D928"/>
    <mergeCell ref="H923:H925"/>
    <mergeCell ref="I923:I925"/>
    <mergeCell ref="J923:J925"/>
    <mergeCell ref="K923:K925"/>
    <mergeCell ref="A923:A925"/>
    <mergeCell ref="B923:B925"/>
    <mergeCell ref="C923:C925"/>
    <mergeCell ref="D923:D925"/>
    <mergeCell ref="H920:H922"/>
    <mergeCell ref="I920:I922"/>
    <mergeCell ref="J920:J922"/>
    <mergeCell ref="K920:K922"/>
    <mergeCell ref="A920:A922"/>
    <mergeCell ref="B920:B922"/>
    <mergeCell ref="C920:C922"/>
    <mergeCell ref="D920:D922"/>
    <mergeCell ref="H917:H919"/>
    <mergeCell ref="I917:I919"/>
    <mergeCell ref="J917:J919"/>
    <mergeCell ref="K917:K919"/>
    <mergeCell ref="A917:A919"/>
    <mergeCell ref="B917:B919"/>
    <mergeCell ref="C917:C919"/>
    <mergeCell ref="D917:D919"/>
    <mergeCell ref="H914:H916"/>
    <mergeCell ref="I914:I916"/>
    <mergeCell ref="J914:J916"/>
    <mergeCell ref="K914:K916"/>
    <mergeCell ref="A914:A916"/>
    <mergeCell ref="B914:B916"/>
    <mergeCell ref="C914:C916"/>
    <mergeCell ref="D914:D916"/>
    <mergeCell ref="H911:H913"/>
    <mergeCell ref="I911:I913"/>
    <mergeCell ref="J911:J913"/>
    <mergeCell ref="K911:K913"/>
    <mergeCell ref="A911:A913"/>
    <mergeCell ref="B911:B913"/>
    <mergeCell ref="C911:C913"/>
    <mergeCell ref="D911:D913"/>
    <mergeCell ref="H908:H910"/>
    <mergeCell ref="I908:I910"/>
    <mergeCell ref="J908:J910"/>
    <mergeCell ref="K908:K910"/>
    <mergeCell ref="A908:A910"/>
    <mergeCell ref="B908:B910"/>
    <mergeCell ref="C908:C910"/>
    <mergeCell ref="D908:D910"/>
    <mergeCell ref="H905:H907"/>
    <mergeCell ref="I905:I907"/>
    <mergeCell ref="J905:J907"/>
    <mergeCell ref="K905:K907"/>
    <mergeCell ref="A905:A907"/>
    <mergeCell ref="B905:B907"/>
    <mergeCell ref="C905:C907"/>
    <mergeCell ref="D905:D907"/>
    <mergeCell ref="H902:H904"/>
    <mergeCell ref="I902:I904"/>
    <mergeCell ref="J902:J904"/>
    <mergeCell ref="K902:K904"/>
    <mergeCell ref="A902:A904"/>
    <mergeCell ref="B902:B904"/>
    <mergeCell ref="C902:C904"/>
    <mergeCell ref="D902:D904"/>
    <mergeCell ref="H899:H901"/>
    <mergeCell ref="I899:I901"/>
    <mergeCell ref="J899:J901"/>
    <mergeCell ref="K899:K901"/>
    <mergeCell ref="A899:A901"/>
    <mergeCell ref="B899:B901"/>
    <mergeCell ref="C899:C901"/>
    <mergeCell ref="D899:D901"/>
    <mergeCell ref="A893:K893"/>
    <mergeCell ref="A896:A898"/>
    <mergeCell ref="B896:B898"/>
    <mergeCell ref="C896:C898"/>
    <mergeCell ref="D896:D898"/>
    <mergeCell ref="H896:H898"/>
    <mergeCell ref="I896:I898"/>
    <mergeCell ref="J896:J898"/>
    <mergeCell ref="K896:K898"/>
    <mergeCell ref="J19:J21"/>
    <mergeCell ref="K19:K21"/>
    <mergeCell ref="A890:A892"/>
    <mergeCell ref="B890:B892"/>
    <mergeCell ref="C890:C892"/>
    <mergeCell ref="D890:D892"/>
    <mergeCell ref="H890:H892"/>
    <mergeCell ref="I890:I892"/>
    <mergeCell ref="J890:J892"/>
    <mergeCell ref="K890:K892"/>
    <mergeCell ref="A19:A21"/>
    <mergeCell ref="B19:B21"/>
    <mergeCell ref="C19:C21"/>
    <mergeCell ref="D19:D21"/>
    <mergeCell ref="K10:K14"/>
    <mergeCell ref="A16:A18"/>
    <mergeCell ref="B16:B18"/>
    <mergeCell ref="C16:C18"/>
    <mergeCell ref="D16:D18"/>
    <mergeCell ref="H16:H18"/>
    <mergeCell ref="I16:I18"/>
    <mergeCell ref="J16:J18"/>
    <mergeCell ref="K16:K18"/>
    <mergeCell ref="A10:A14"/>
    <mergeCell ref="J22:J24"/>
    <mergeCell ref="B10:B14"/>
    <mergeCell ref="C10:C14"/>
    <mergeCell ref="D10:D14"/>
    <mergeCell ref="H22:H24"/>
    <mergeCell ref="E19:E21"/>
    <mergeCell ref="F19:F21"/>
    <mergeCell ref="G19:G21"/>
    <mergeCell ref="H19:H21"/>
    <mergeCell ref="I19:I21"/>
    <mergeCell ref="E10:G10"/>
    <mergeCell ref="H10:H14"/>
    <mergeCell ref="I10:I14"/>
    <mergeCell ref="J10:J14"/>
    <mergeCell ref="B2:K2"/>
    <mergeCell ref="B3:L3"/>
    <mergeCell ref="C5:J9"/>
    <mergeCell ref="K5:K9"/>
    <mergeCell ref="B22:B24"/>
    <mergeCell ref="C22:C24"/>
    <mergeCell ref="D22:D24"/>
    <mergeCell ref="I22:I24"/>
    <mergeCell ref="K22:K24"/>
    <mergeCell ref="A25:A27"/>
    <mergeCell ref="B25:B27"/>
    <mergeCell ref="C25:C27"/>
    <mergeCell ref="D25:D27"/>
    <mergeCell ref="H25:H27"/>
    <mergeCell ref="I25:I27"/>
    <mergeCell ref="J25:J27"/>
    <mergeCell ref="K25:K27"/>
    <mergeCell ref="A22:A24"/>
    <mergeCell ref="A28:A30"/>
    <mergeCell ref="B28:B30"/>
    <mergeCell ref="C28:C30"/>
    <mergeCell ref="D28:D30"/>
    <mergeCell ref="A31:A33"/>
    <mergeCell ref="B31:B33"/>
    <mergeCell ref="C31:C33"/>
    <mergeCell ref="D31:D33"/>
    <mergeCell ref="H34:H36"/>
    <mergeCell ref="I34:I36"/>
    <mergeCell ref="J28:J30"/>
    <mergeCell ref="K28:K30"/>
    <mergeCell ref="H31:H33"/>
    <mergeCell ref="I31:I33"/>
    <mergeCell ref="J31:J33"/>
    <mergeCell ref="K31:K33"/>
    <mergeCell ref="H28:H30"/>
    <mergeCell ref="I28:I30"/>
    <mergeCell ref="A34:A36"/>
    <mergeCell ref="B34:B36"/>
    <mergeCell ref="C34:C36"/>
    <mergeCell ref="D34:D36"/>
    <mergeCell ref="J34:J36"/>
    <mergeCell ref="K34:K36"/>
    <mergeCell ref="A37:A39"/>
    <mergeCell ref="B37:B39"/>
    <mergeCell ref="C37:C39"/>
    <mergeCell ref="D37:D39"/>
    <mergeCell ref="H37:H39"/>
    <mergeCell ref="I37:I39"/>
    <mergeCell ref="J37:J39"/>
    <mergeCell ref="K37:K39"/>
    <mergeCell ref="A40:A42"/>
    <mergeCell ref="B40:B42"/>
    <mergeCell ref="C40:C42"/>
    <mergeCell ref="D40:D42"/>
    <mergeCell ref="A43:A45"/>
    <mergeCell ref="B43:B45"/>
    <mergeCell ref="C43:C45"/>
    <mergeCell ref="D43:D45"/>
    <mergeCell ref="H46:H48"/>
    <mergeCell ref="I46:I48"/>
    <mergeCell ref="J40:J42"/>
    <mergeCell ref="K40:K42"/>
    <mergeCell ref="H43:H45"/>
    <mergeCell ref="I43:I45"/>
    <mergeCell ref="J43:J45"/>
    <mergeCell ref="K43:K45"/>
    <mergeCell ref="H40:H42"/>
    <mergeCell ref="I40:I42"/>
    <mergeCell ref="A46:A48"/>
    <mergeCell ref="B46:B48"/>
    <mergeCell ref="C46:C48"/>
    <mergeCell ref="D46:D48"/>
    <mergeCell ref="J46:J48"/>
    <mergeCell ref="K46:K48"/>
    <mergeCell ref="A49:A51"/>
    <mergeCell ref="B49:B51"/>
    <mergeCell ref="C49:C51"/>
    <mergeCell ref="D49:D51"/>
    <mergeCell ref="H49:H51"/>
    <mergeCell ref="I49:I51"/>
    <mergeCell ref="J49:J51"/>
    <mergeCell ref="K49:K51"/>
    <mergeCell ref="A52:A54"/>
    <mergeCell ref="B52:B54"/>
    <mergeCell ref="C52:C54"/>
    <mergeCell ref="D52:D54"/>
    <mergeCell ref="A55:A57"/>
    <mergeCell ref="B55:B57"/>
    <mergeCell ref="C55:C57"/>
    <mergeCell ref="D55:D57"/>
    <mergeCell ref="H58:H60"/>
    <mergeCell ref="I58:I60"/>
    <mergeCell ref="J52:J54"/>
    <mergeCell ref="K52:K54"/>
    <mergeCell ref="H55:H57"/>
    <mergeCell ref="I55:I57"/>
    <mergeCell ref="J55:J57"/>
    <mergeCell ref="K55:K57"/>
    <mergeCell ref="H52:H54"/>
    <mergeCell ref="I52:I54"/>
    <mergeCell ref="A58:A60"/>
    <mergeCell ref="B58:B60"/>
    <mergeCell ref="C58:C60"/>
    <mergeCell ref="D58:D60"/>
    <mergeCell ref="J58:J60"/>
    <mergeCell ref="K58:K60"/>
    <mergeCell ref="A61:A63"/>
    <mergeCell ref="B61:B63"/>
    <mergeCell ref="C61:C63"/>
    <mergeCell ref="D61:D63"/>
    <mergeCell ref="H61:H63"/>
    <mergeCell ref="I61:I63"/>
    <mergeCell ref="J61:J63"/>
    <mergeCell ref="K61:K63"/>
  </mergeCells>
  <printOptions/>
  <pageMargins left="0.7086614173228347" right="0.7086614173228347" top="0.7480314960629921" bottom="0.7480314960629921" header="0.31496062992125984" footer="0.31496062992125984"/>
  <pageSetup firstPageNumber="180" useFirstPageNumber="1" fitToHeight="0" horizontalDpi="600" verticalDpi="600" orientation="landscape" paperSize="9" scale="79" r:id="rId1"/>
  <headerFooter alignWithMargins="0">
    <oddFooter>&amp;CСтраница &amp;P</oddFooter>
  </headerFooter>
  <rowBreaks count="1" manualBreakCount="1">
    <brk id="1162" max="24"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Савельева Л. Б.</cp:lastModifiedBy>
  <cp:lastPrinted>2009-01-31T10:51:56Z</cp:lastPrinted>
  <dcterms:created xsi:type="dcterms:W3CDTF">2006-12-25T10:43:58Z</dcterms:created>
  <dcterms:modified xsi:type="dcterms:W3CDTF">2010-03-03T12:49:51Z</dcterms:modified>
  <cp:category/>
  <cp:version/>
  <cp:contentType/>
  <cp:contentStatus/>
</cp:coreProperties>
</file>